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<sst xmlns="http://schemas.openxmlformats.org/spreadsheetml/2006/main" count="30" uniqueCount="30">
  <si>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</si>
  <si>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</si>
  <si>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</si>
  <si>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</si>
  <si>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</si>
  <si>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</si>
  <si>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</si>
  <si>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</si>
  <si>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</si>
  <si>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</si>
  <si>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</si>
  <si>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</si>
  <si>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</si>
  <si>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</si>
  <si>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</si>
  <si>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</si>
  <si>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</si>
  <si>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</si>
  <si>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</si>
  <si>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</si>
  <si>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</si>
  <si>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</si>
  <si>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</si>
  <si>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</si>
  <si>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</si>
  <si>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</si>
  <si>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</si>
  <si>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</si>
  <si>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 xml:space="preserve">4307,00 - замена радиатора (кв.28).                                       3662,00 - ремонт водонагревателя с установкой заглушек.                      </t>
  </si>
  <si>
    <t>7916,00 - ремонт трубопровода канализации (кв. 54).                                                                                        1127,00 - ремонт трубопровода.                                            3309,00 - ремонт трубопровода отопления (подвал кв. 27).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</si>
</sst>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I21" sqref="I2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2050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VLOOKUP(A1,'[1]2021'!$A$1:$AH$102,2,0)</f>
        <v>ул.Обоянская д.19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5" t="s">
        <v>18</v>
      </c>
    </row>
    <row r="5" spans="1:5" ht="15.75" customHeight="1">
      <c r="A5" s="30" t="s">
        <v>21</v>
      </c>
      <c r="B5" s="30"/>
      <c r="C5" s="30"/>
      <c r="D5" s="30"/>
      <c r="E5" s="16" t="s">
        <v>22</v>
      </c>
    </row>
    <row r="6" spans="1:5" ht="15" customHeight="1">
      <c r="A6" s="22" t="s">
        <v>17</v>
      </c>
      <c r="B6" s="22"/>
      <c r="C6" s="22"/>
      <c r="D6" s="22"/>
      <c r="E6" s="17">
        <f>VLOOKUP(A1,'[1]2021'!$A$1:$AH$101,3,0)</f>
        <v>2723.7</v>
      </c>
    </row>
    <row r="7" spans="1:5" ht="33" customHeight="1">
      <c r="A7" s="22" t="s">
        <v>27</v>
      </c>
      <c r="B7" s="22"/>
      <c r="C7" s="22"/>
      <c r="D7" s="22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4">
        <f>VLOOKUP(A1,'[1]2021'!$A$1:$AH$101,4,0)</f>
        <v>376679.01</v>
      </c>
    </row>
    <row r="11" spans="1:5" ht="49.5" customHeight="1">
      <c r="A11" s="3">
        <v>1</v>
      </c>
      <c r="B11" s="10" t="s">
        <v>4</v>
      </c>
      <c r="C11" s="6">
        <f>VLOOKUP(A1,'[1]2021'!$A$1:$AH$101,5,0)</f>
        <v>5593.54</v>
      </c>
      <c r="D11" s="6">
        <f>VLOOKUP(A1,'[1]2021'!$A$1:$AH$101,18,0)</f>
        <v>7969</v>
      </c>
      <c r="E11" s="8" t="s">
        <v>28</v>
      </c>
    </row>
    <row r="12" spans="1:5" ht="15.75" customHeight="1">
      <c r="A12" s="3">
        <v>2</v>
      </c>
      <c r="B12" s="10" t="s">
        <v>5</v>
      </c>
      <c r="C12" s="6">
        <f>VLOOKUP(A1,'[1]2021'!$A$1:$AH$101,6,0)</f>
        <v>7222.95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6952.01</v>
      </c>
      <c r="D13" s="6">
        <f>VLOOKUP(A1,'[1]2021'!$A$1:$AH$101,20,0)</f>
        <v>0</v>
      </c>
      <c r="E13" s="8"/>
    </row>
    <row r="14" spans="1:5" ht="15.75">
      <c r="A14" s="3">
        <v>4</v>
      </c>
      <c r="B14" s="10" t="s">
        <v>7</v>
      </c>
      <c r="C14" s="6">
        <f>VLOOKUP(A1,'[1]2021'!$A$1:$AH$101,8,0)</f>
        <v>6844.95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7440.96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7371.95</v>
      </c>
      <c r="D16" s="6">
        <f>VLOOKUP(A1,'[1]2021'!$A$1:$AH$101,23,0)</f>
        <v>0</v>
      </c>
      <c r="E16" s="8"/>
    </row>
    <row r="17" spans="1:5" ht="15.75">
      <c r="A17" s="3">
        <v>7</v>
      </c>
      <c r="B17" s="10" t="s">
        <v>10</v>
      </c>
      <c r="C17" s="6">
        <f>VLOOKUP(A1,'[1]2021'!$A$1:$AH$101,11,0)</f>
        <v>7585.22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6493.24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7972.38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9071.32</v>
      </c>
      <c r="D20" s="6">
        <f>VLOOKUP(A1,'[1]2021'!$A$1:$AH$101,27,0)</f>
        <v>0</v>
      </c>
      <c r="E20" s="8"/>
    </row>
    <row r="21" spans="1:5" ht="15.75" customHeight="1">
      <c r="A21" s="3">
        <v>11</v>
      </c>
      <c r="B21" s="10" t="s">
        <v>14</v>
      </c>
      <c r="C21" s="6">
        <f>VLOOKUP(A1,'[1]2021'!$A$1:$AH$101,15,0)</f>
        <v>6252.95</v>
      </c>
      <c r="D21" s="6">
        <f>VLOOKUP(A1,'[1]2021'!$A$1:$AH$101,28,0)</f>
        <v>0</v>
      </c>
      <c r="E21" s="8"/>
    </row>
    <row r="22" spans="1:5" ht="78.75">
      <c r="A22" s="3">
        <v>12</v>
      </c>
      <c r="B22" s="10" t="s">
        <v>15</v>
      </c>
      <c r="C22" s="6">
        <f>VLOOKUP(A1,'[1]2021'!$A$1:$AH$101,16,0)</f>
        <v>9201.16</v>
      </c>
      <c r="D22" s="6">
        <f>VLOOKUP(A1,'[1]2021'!$A$1:$AH$101,29,0)</f>
        <v>17852</v>
      </c>
      <c r="E22" s="8" t="s">
        <v>29</v>
      </c>
    </row>
    <row r="23" spans="1:5" ht="15.75">
      <c r="A23" s="23" t="s">
        <v>16</v>
      </c>
      <c r="B23" s="24"/>
      <c r="C23" s="7">
        <f>SUM(C11:C22)</f>
        <v>88002.62999999999</v>
      </c>
      <c r="D23" s="7">
        <f>SUM(D11:D22)</f>
        <v>25821</v>
      </c>
      <c r="E23" s="9"/>
    </row>
    <row r="24" spans="1:5" ht="15.75">
      <c r="A24" s="20" t="s">
        <v>25</v>
      </c>
      <c r="B24" s="21"/>
      <c r="C24" s="21"/>
      <c r="D24" s="21"/>
      <c r="E24" s="14">
        <f>E10+C23-D23</f>
        <v>438860.64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2022-02-09T06:48:41Z</dcterms:modified>
  <cp:category/>
  <cp:version/>
  <cp:contentType/>
  <cp:contentStatus/>
</cp:coreProperties>
</file>