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<sst xmlns="http://schemas.openxmlformats.org/spreadsheetml/2006/main" count="31" uniqueCount="31">
  <si>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</si>
  <si>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</si>
  <si>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</si>
  <si>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</si>
  <si>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</si>
  <si>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</si>
  <si>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</si>
  <si>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</si>
  <si>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</si>
  <si>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</si>
  <si>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</si>
  <si>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</si>
  <si>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</si>
  <si>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</si>
  <si>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</si>
  <si>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</si>
  <si>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</si>
  <si>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</si>
  <si>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</si>
  <si>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</si>
  <si>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</si>
  <si>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</si>
  <si>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</si>
  <si>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</si>
  <si>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</si>
  <si>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</si>
  <si>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</si>
  <si>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</si>
  <si>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17082,00 - ремонт кровли (кв.1-А).</t>
  </si>
  <si>
    <t>20922,00 - ремонт кровли (кв. 1а).</t>
  </si>
  <si>
    <t>26633,00 - ремонт кровли (кв.1-А).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</si>
</sst>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H21" sqref="H21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2465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Магистральный проезд д.15А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2771.7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-17274.130000000026</v>
      </c>
    </row>
    <row r="11" spans="1:5" ht="15.75">
      <c r="A11" s="3">
        <v>1</v>
      </c>
      <c r="B11" s="10" t="s">
        <v>4</v>
      </c>
      <c r="C11" s="6">
        <f>VLOOKUP(A1,'[1]2021'!$A$1:$AH$101,5,0)</f>
        <v>6092.06</v>
      </c>
      <c r="D11" s="6">
        <f>VLOOKUP(A1,'[1]2021'!$A$1:$AH$101,18,0)</f>
        <v>17082</v>
      </c>
      <c r="E11" s="8" t="s">
        <v>28</v>
      </c>
    </row>
    <row r="12" spans="1:5" ht="15.75">
      <c r="A12" s="3">
        <v>2</v>
      </c>
      <c r="B12" s="10" t="s">
        <v>5</v>
      </c>
      <c r="C12" s="6">
        <f>VLOOKUP(A1,'[1]2021'!$A$1:$AH$101,6,0)</f>
        <v>6211.07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6783.46</v>
      </c>
      <c r="D13" s="6">
        <f>VLOOKUP(A1,'[1]2021'!$A$1:$AH$101,20,0)</f>
        <v>0</v>
      </c>
      <c r="E13" s="8"/>
    </row>
    <row r="14" spans="1:5" ht="15.75">
      <c r="A14" s="3">
        <v>4</v>
      </c>
      <c r="B14" s="10" t="s">
        <v>7</v>
      </c>
      <c r="C14" s="6">
        <f>VLOOKUP(A1,'[1]2021'!$A$1:$AH$101,8,0)</f>
        <v>6771.900000000001</v>
      </c>
      <c r="D14" s="6">
        <f>VLOOKUP(A1,'[1]2021'!$A$1:$AH$101,21,0)</f>
        <v>20922</v>
      </c>
      <c r="E14" s="8" t="s">
        <v>29</v>
      </c>
    </row>
    <row r="15" spans="1:5" ht="15.75">
      <c r="A15" s="3">
        <v>5</v>
      </c>
      <c r="B15" s="10" t="s">
        <v>8</v>
      </c>
      <c r="C15" s="6">
        <f>VLOOKUP(A1,'[1]2021'!$A$1:$AH$101,9,0)</f>
        <v>7640.27</v>
      </c>
      <c r="D15" s="6">
        <f>VLOOKUP(A1,'[1]2021'!$A$1:$AH$101,22,0)</f>
        <v>26633</v>
      </c>
      <c r="E15" s="8" t="s">
        <v>30</v>
      </c>
    </row>
    <row r="16" spans="1:5" ht="15.75">
      <c r="A16" s="3">
        <v>6</v>
      </c>
      <c r="B16" s="10" t="s">
        <v>9</v>
      </c>
      <c r="C16" s="6">
        <f>VLOOKUP(A1,'[1]2021'!$A$1:$AH$101,10,0)</f>
        <v>6415.32</v>
      </c>
      <c r="D16" s="6">
        <f>VLOOKUP(A1,'[1]2021'!$A$1:$AH$101,23,0)</f>
        <v>0</v>
      </c>
      <c r="E16" s="8"/>
    </row>
    <row r="17" spans="1:5" ht="15.75">
      <c r="A17" s="3">
        <v>7</v>
      </c>
      <c r="B17" s="10" t="s">
        <v>10</v>
      </c>
      <c r="C17" s="6">
        <f>VLOOKUP(A1,'[1]2021'!$A$1:$AH$101,11,0)</f>
        <v>7759.35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6964.13</v>
      </c>
      <c r="D18" s="6">
        <f>VLOOKUP(A1,'[1]2021'!$A$1:$AH$102,25,0)</f>
        <v>0</v>
      </c>
      <c r="E18" s="8"/>
    </row>
    <row r="19" spans="1:5" ht="15.75">
      <c r="A19" s="3">
        <v>9</v>
      </c>
      <c r="B19" s="10" t="s">
        <v>12</v>
      </c>
      <c r="C19" s="6">
        <f>VLOOKUP(A1,'[1]2021'!$A$1:$AH$101,13,0)</f>
        <v>9879.52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7154.64</v>
      </c>
      <c r="D20" s="6">
        <f>VLOOKUP(A1,'[1]2021'!$A$1:$AH$101,27,0)</f>
        <v>0</v>
      </c>
      <c r="E20" s="8"/>
    </row>
    <row r="21" spans="1:5" ht="15.75">
      <c r="A21" s="3">
        <v>11</v>
      </c>
      <c r="B21" s="10" t="s">
        <v>14</v>
      </c>
      <c r="C21" s="6">
        <f>VLOOKUP(A1,'[1]2021'!$A$1:$AH$101,15,0)</f>
        <v>9021.28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8330.51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89023.51</v>
      </c>
      <c r="D23" s="7">
        <f>SUM(D11:D22)</f>
        <v>64637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7112.379999999976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2022-02-10T05:49:25Z</dcterms:modified>
  <cp:category/>
  <cp:version/>
  <cp:contentType/>
  <cp:contentStatus/>
</cp:coreProperties>
</file>