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<sst xmlns="http://schemas.openxmlformats.org/spreadsheetml/2006/main" count="32" uniqueCount="32">
  <si>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</si>
  <si>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</si>
  <si>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</si>
  <si>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</si>
  <si>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</si>
  <si>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</si>
  <si>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</si>
  <si>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</si>
  <si>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</si>
  <si>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</si>
  <si>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</si>
  <si>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</si>
  <si>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</si>
  <si>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</si>
  <si>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</si>
  <si>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</si>
  <si>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</si>
  <si>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</si>
  <si>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</si>
  <si>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</si>
  <si>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</si>
  <si>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</si>
  <si>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</si>
  <si>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</si>
  <si>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</si>
  <si>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</si>
  <si>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</si>
  <si>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</si>
  <si>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 xml:space="preserve">13919,00 - снос деревьев (береза, вишня 2 шт.).    14593,00 - снос деревьев (ракита - 2 шт., клен - 1 шт.).                                                                                     27058,00 - снос деревьев (клен - 3 шт.).                            47571,00 - снос деревьев (тополь - 2 шт.).                           33978,00 - снос деревьев (тополь - 3 шт.). </t>
  </si>
  <si>
    <t>3180,00 - ремонт трубопровода отопления (подвал).                                                                            229,00 - установка выключателя (подвал).</t>
  </si>
  <si>
    <t>3055,00 - ремонт трубопровода канализации (кв. 53 стояк).                                                                              2976,00 - дезинсекция в подвале.</t>
  </si>
  <si>
    <t>2538,00 - ремонт трубопровода канализации (подвал).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</si>
</sst>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">
      <selection activeCell="L22" sqref="L21:L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2011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ул.Белгородская д.23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5881.9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281708.2</v>
      </c>
    </row>
    <row r="11" spans="1:5" ht="94.5">
      <c r="A11" s="3">
        <v>1</v>
      </c>
      <c r="B11" s="10" t="s">
        <v>4</v>
      </c>
      <c r="C11" s="6">
        <f>VLOOKUP(A1,'[1]2021'!$A$1:$AH$101,5,0)</f>
        <v>12689.92</v>
      </c>
      <c r="D11" s="6">
        <f>VLOOKUP(A1,'[1]2021'!$A$1:$AH$101,18,0)</f>
        <v>137119</v>
      </c>
      <c r="E11" s="8" t="s">
        <v>28</v>
      </c>
    </row>
    <row r="12" spans="1:5" ht="15.75">
      <c r="A12" s="3">
        <v>2</v>
      </c>
      <c r="B12" s="10" t="s">
        <v>5</v>
      </c>
      <c r="C12" s="6">
        <f>VLOOKUP(A1,'[1]2021'!$A$1:$AH$101,6,0)</f>
        <v>14132.9</v>
      </c>
      <c r="D12" s="6">
        <f>VLOOKUP(A1,'[1]2021'!$A$1:$AH$101,19,0)</f>
        <v>0</v>
      </c>
      <c r="E12" s="8"/>
    </row>
    <row r="13" spans="1:5" ht="47.25">
      <c r="A13" s="3">
        <v>3</v>
      </c>
      <c r="B13" s="10" t="s">
        <v>6</v>
      </c>
      <c r="C13" s="6">
        <f>VLOOKUP(A1,'[1]2021'!$A$1:$AH$101,7,0)</f>
        <v>15546.79</v>
      </c>
      <c r="D13" s="6">
        <f>VLOOKUP(A1,'[1]2021'!$A$1:$AH$101,20,0)</f>
        <v>3409</v>
      </c>
      <c r="E13" s="8" t="s">
        <v>29</v>
      </c>
    </row>
    <row r="14" spans="1:5" ht="15.75">
      <c r="A14" s="3">
        <v>4</v>
      </c>
      <c r="B14" s="4" t="s">
        <v>7</v>
      </c>
      <c r="C14" s="6">
        <f>VLOOKUP(A1,'[1]2021'!$A$1:$AH$101,8,0)</f>
        <v>14541.720000000001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16045.720000000001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16491.06</v>
      </c>
      <c r="D16" s="6">
        <f>VLOOKUP(A1,'[1]2021'!$A$1:$AH$101,23,0)</f>
        <v>0</v>
      </c>
      <c r="E16" s="8"/>
    </row>
    <row r="17" spans="1:5" ht="47.25">
      <c r="A17" s="3">
        <v>7</v>
      </c>
      <c r="B17" s="10" t="s">
        <v>10</v>
      </c>
      <c r="C17" s="6">
        <f>VLOOKUP(A1,'[1]2021'!$A$1:$AH$101,11,0)</f>
        <v>17009.13</v>
      </c>
      <c r="D17" s="6">
        <f>VLOOKUP(A1,'[1]2021'!$A$1:$AH$101,24,0)</f>
        <v>6031</v>
      </c>
      <c r="E17" s="8" t="s">
        <v>30</v>
      </c>
    </row>
    <row r="18" spans="1:5" ht="15.75">
      <c r="A18" s="3">
        <v>8</v>
      </c>
      <c r="B18" s="10" t="s">
        <v>11</v>
      </c>
      <c r="C18" s="6">
        <f>VLOOKUP(A1,'[1]2021'!$A$1:$AH$101,12,0)</f>
        <v>14218.15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16294.33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17682.19</v>
      </c>
      <c r="D20" s="6">
        <f>VLOOKUP(A1,'[1]2021'!$A$1:$AH$101,27,0)</f>
        <v>0</v>
      </c>
      <c r="E20" s="8"/>
    </row>
    <row r="21" spans="1:5" ht="31.5">
      <c r="A21" s="3">
        <v>11</v>
      </c>
      <c r="B21" s="10" t="s">
        <v>14</v>
      </c>
      <c r="C21" s="6">
        <f>VLOOKUP(A1,'[1]2021'!$A$1:$AH$101,15,0)</f>
        <v>14583.98</v>
      </c>
      <c r="D21" s="6">
        <f>VLOOKUP(A1,'[1]2021'!$A$1:$AH$101,28,0)</f>
        <v>2538</v>
      </c>
      <c r="E21" s="8" t="s">
        <v>31</v>
      </c>
    </row>
    <row r="22" spans="1:5" ht="15.75">
      <c r="A22" s="3">
        <v>12</v>
      </c>
      <c r="B22" s="10" t="s">
        <v>15</v>
      </c>
      <c r="C22" s="6">
        <f>VLOOKUP(A1,'[1]2021'!$A$1:$AH$101,16,0)</f>
        <v>19847.04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189082.93000000002</v>
      </c>
      <c r="D23" s="7">
        <f>SUM(D11:D22)</f>
        <v>149097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321694.13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2022-02-09T13:14:09Z</dcterms:modified>
  <cp:category/>
  <cp:version/>
  <cp:contentType/>
  <cp:contentStatus/>
</cp:coreProperties>
</file>