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<sst xmlns="http://schemas.openxmlformats.org/spreadsheetml/2006/main" count="29" uniqueCount="29">
  <si>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</si>
  <si>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</si>
  <si>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</si>
  <si>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</si>
  <si>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</si>
  <si>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</si>
  <si>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</si>
  <si>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</si>
  <si>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</si>
  <si>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</si>
  <si>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</si>
  <si>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</si>
  <si>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</si>
  <si>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</si>
  <si>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</si>
  <si>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</si>
  <si>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</si>
  <si>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</si>
  <si>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</si>
  <si>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</si>
  <si>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</si>
  <si>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</si>
  <si>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</si>
  <si>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</si>
  <si>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</si>
  <si>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</si>
  <si>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</si>
  <si>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23913,00 - изготовление и установка ограждений клумбы на придомовой территории.                                                                       18780,00 - установка скамеек (2 шт.).                         282,00 - прочистка вентканалов в кв. 32.</t>
  </si>
  <si>
    <t>1268,00 - установка почтовых ящиков в 1,2 подъездах для показаний МУП Водоканал.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</si>
</sst>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9404</v>
          </cell>
          <cell r="AA4">
            <v>8923</v>
          </cell>
          <cell r="AC4">
            <v>2105</v>
          </cell>
          <cell r="AD4">
            <v>36678</v>
          </cell>
          <cell r="AE4">
            <v>269417.49000000005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8682.6</v>
          </cell>
          <cell r="AD8">
            <v>35993.6</v>
          </cell>
          <cell r="AE8">
            <v>103838.66999999998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2412</v>
          </cell>
          <cell r="Z13">
            <v>2007</v>
          </cell>
          <cell r="AA13">
            <v>3070</v>
          </cell>
          <cell r="AC13">
            <v>550</v>
          </cell>
          <cell r="AD13">
            <v>49010</v>
          </cell>
          <cell r="AE13">
            <v>607085.57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1410</v>
          </cell>
          <cell r="Z14">
            <v>8900</v>
          </cell>
          <cell r="AD14">
            <v>12134</v>
          </cell>
          <cell r="AE14">
            <v>87082.99000000002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12880.8</v>
          </cell>
          <cell r="AA15">
            <v>30059</v>
          </cell>
          <cell r="AD15">
            <v>80492.8</v>
          </cell>
          <cell r="AE15">
            <v>126009.11999999995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11587.8</v>
          </cell>
          <cell r="AA16">
            <v>8234</v>
          </cell>
          <cell r="AB16">
            <v>31783</v>
          </cell>
          <cell r="AC16">
            <v>2798</v>
          </cell>
          <cell r="AD16">
            <v>90754.8</v>
          </cell>
          <cell r="AE16">
            <v>121158.58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24112</v>
          </cell>
          <cell r="AA17">
            <v>30635</v>
          </cell>
          <cell r="AD17">
            <v>67495</v>
          </cell>
          <cell r="AE17">
            <v>176562.41000000015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45778.2</v>
          </cell>
          <cell r="AB18">
            <v>108481</v>
          </cell>
          <cell r="AD18">
            <v>206812.2</v>
          </cell>
          <cell r="AE18">
            <v>80978.46000000037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12168</v>
          </cell>
          <cell r="AA59">
            <v>200000</v>
          </cell>
          <cell r="AD59">
            <v>222894</v>
          </cell>
          <cell r="AE59">
            <v>37723.380000000005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2491</v>
          </cell>
          <cell r="AA60">
            <v>999</v>
          </cell>
          <cell r="AB60">
            <v>622</v>
          </cell>
          <cell r="AC60">
            <v>24281</v>
          </cell>
          <cell r="AD60">
            <v>44571</v>
          </cell>
          <cell r="AE60">
            <v>264036.3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Z76">
            <v>1268</v>
          </cell>
          <cell r="AB76">
            <v>42975</v>
          </cell>
          <cell r="AD76">
            <v>44243</v>
          </cell>
          <cell r="AE76">
            <v>-44243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B20" sqref="B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1915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ул.Парковая д. 6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1240.54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3436.2958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0</v>
      </c>
    </row>
    <row r="12" spans="1:5" ht="15.75">
      <c r="A12" s="3">
        <v>1</v>
      </c>
      <c r="B12" s="12" t="s">
        <v>4</v>
      </c>
      <c r="C12" s="8">
        <f>VLOOKUP(A1,'[1]2020'!$A$1:$AH$101,5,0)</f>
        <v>0</v>
      </c>
      <c r="D12" s="8">
        <f>VLOOKUP(A1,'[1]2020'!$A$1:$AH$101,18,0)</f>
        <v>0</v>
      </c>
      <c r="E12" s="10"/>
    </row>
    <row r="13" spans="1:5" ht="15.75" customHeight="1">
      <c r="A13" s="3">
        <v>2</v>
      </c>
      <c r="B13" s="12" t="s">
        <v>5</v>
      </c>
      <c r="C13" s="8">
        <f>VLOOKUP(A1,'[1]2020'!$A$1:$AH$101,6,0)</f>
        <v>0</v>
      </c>
      <c r="D13" s="8">
        <f>VLOOKUP(A1,'[1]2020'!$A$1:$AH$101,19,0)</f>
        <v>0</v>
      </c>
      <c r="E13" s="10"/>
    </row>
    <row r="14" spans="1:5" ht="17.25" customHeight="1">
      <c r="A14" s="3">
        <v>3</v>
      </c>
      <c r="B14" s="12" t="s">
        <v>6</v>
      </c>
      <c r="C14" s="8">
        <f>VLOOKUP(A1,'[1]2020'!$A$1:$AH$101,7,0)</f>
        <v>0</v>
      </c>
      <c r="D14" s="8">
        <f>VLOOKUP(A1,'[1]2020'!$A$1:$AH$101,20,0)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VLOOKUP(A1,'[1]2020'!$A$1:$AH$101,8,0)</f>
        <v>0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0</v>
      </c>
      <c r="D16" s="8">
        <f>VLOOKUP(A1,'[1]2020'!$A$1:$AH$101,22,0)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VLOOKUP(A1,'[1]2020'!$A$1:$AH$101,10,0)</f>
        <v>0</v>
      </c>
      <c r="D17" s="8">
        <f>VLOOKUP(A1,'[1]2020'!$A$1:$AH$101,23,0)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VLOOKUP(A1,'[1]2020'!$A$1:$AH$101,11,0)</f>
        <v>0</v>
      </c>
      <c r="D18" s="8">
        <f>VLOOKUP(A1,'[1]2020'!$A$1:$AH$101,24,0)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VLOOKUP(A1,'[1]2020'!$A$1:$AH$101,12,0)</f>
        <v>0</v>
      </c>
      <c r="D19" s="8">
        <f>VLOOKUP(A1,'[1]2020'!$A$1:$AH$102,25,0)</f>
        <v>0</v>
      </c>
      <c r="E19" s="10"/>
    </row>
    <row r="20" spans="1:5" ht="47.25">
      <c r="A20" s="3">
        <v>9</v>
      </c>
      <c r="B20" s="12" t="s">
        <v>12</v>
      </c>
      <c r="C20" s="8">
        <f>VLOOKUP(A1,'[1]2020'!$A$1:$AH$101,13,0)</f>
        <v>0</v>
      </c>
      <c r="D20" s="8">
        <f>VLOOKUP(A1,'[1]2020'!$A$1:$AH$101,26,0)</f>
        <v>1268</v>
      </c>
      <c r="E20" s="10" t="s">
        <v>28</v>
      </c>
    </row>
    <row r="21" spans="1:5" ht="15.75">
      <c r="A21" s="3">
        <v>10</v>
      </c>
      <c r="B21" s="4" t="s">
        <v>13</v>
      </c>
      <c r="C21" s="8">
        <f>VLOOKUP(A1,'[1]2020'!$A$1:$AH$101,14,0)</f>
        <v>2956.69</v>
      </c>
      <c r="D21" s="8">
        <f>VLOOKUP(A1,'[1]2020'!$A$1:$AH$101,27,0)</f>
        <v>0</v>
      </c>
      <c r="E21" s="10"/>
    </row>
    <row r="22" spans="1:5" ht="80.25" customHeight="1">
      <c r="A22" s="3">
        <v>11</v>
      </c>
      <c r="B22" s="12" t="s">
        <v>14</v>
      </c>
      <c r="C22" s="8">
        <f>VLOOKUP(A1,'[1]2020'!$A$1:$AH$101,15,0)</f>
        <v>2543.11</v>
      </c>
      <c r="D22" s="8">
        <f>VLOOKUP(A1,'[1]2020'!$A$1:$AH$101,28,0)</f>
        <v>42975</v>
      </c>
      <c r="E22" s="10" t="s">
        <v>27</v>
      </c>
    </row>
    <row r="23" spans="1:5" ht="15" customHeight="1">
      <c r="A23" s="3">
        <v>12</v>
      </c>
      <c r="B23" s="12" t="s">
        <v>15</v>
      </c>
      <c r="C23" s="8">
        <f>VLOOKUP(A1,'[1]2020'!$A$1:$AH$101,16,0)</f>
        <v>3193.13</v>
      </c>
      <c r="D23" s="8">
        <f>VLOOKUP(A1,'[1]2020'!$A$1:$AH$101,29,0)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8692.93</v>
      </c>
      <c r="D24" s="9">
        <f>SUM(D12:D23)</f>
        <v>44243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-35550.07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2021-03-03T06:06:45Z</dcterms:modified>
  <cp:category/>
  <cp:version/>
  <cp:contentType/>
  <cp:contentStatus/>
</cp:coreProperties>
</file>