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<sst xmlns="http://schemas.openxmlformats.org/spreadsheetml/2006/main" count="29" uniqueCount="29">
  <si>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</si>
  <si>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</si>
  <si>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</si>
  <si>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</si>
  <si>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</si>
  <si>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</si>
  <si>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</si>
  <si>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</si>
  <si>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</si>
  <si>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</si>
  <si>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</si>
  <si>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</si>
  <si>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</si>
  <si>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</si>
  <si>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</si>
  <si>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</si>
  <si>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</si>
  <si>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</si>
  <si>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</si>
  <si>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</si>
  <si>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</si>
  <si>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</si>
  <si>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</si>
  <si>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</si>
  <si>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</si>
  <si>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</si>
  <si>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</si>
  <si>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562,00 - смена дренажного вентиляч на стояке ХВС (подвал).                                                               3079,00 - замена участка трубопровода отопления на чердаке.</t>
  </si>
  <si>
    <t>5286,00 - ремонт трубопровода отопления (чердак, подвал).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</si>
</sst>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M22" sqref="M2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2066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ул.Парковая д.16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3188.16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8831.2032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432609.44</v>
      </c>
    </row>
    <row r="12" spans="1:5" ht="15.75">
      <c r="A12" s="3">
        <v>1</v>
      </c>
      <c r="B12" s="12" t="s">
        <v>4</v>
      </c>
      <c r="C12" s="8">
        <f>VLOOKUP(A1,'[2]2020'!$A$1:$AH$101,5,0)</f>
        <v>7264.2300000000005</v>
      </c>
      <c r="D12" s="8">
        <f>VLOOKUP(A1,'[2]2020'!$A$1:$AH$101,18,0)</f>
        <v>0</v>
      </c>
      <c r="E12" s="10"/>
    </row>
    <row r="13" spans="1:5" ht="16.5" customHeight="1">
      <c r="A13" s="3">
        <v>2</v>
      </c>
      <c r="B13" s="12" t="s">
        <v>5</v>
      </c>
      <c r="C13" s="8">
        <f>VLOOKUP(A1,'[2]2020'!$A$1:$AH$101,6,0)</f>
        <v>8665.380000000001</v>
      </c>
      <c r="D13" s="8">
        <f>VLOOKUP(A1,'[2]2020'!$A$1:$AH$101,19,0)</f>
        <v>0</v>
      </c>
      <c r="E13" s="10"/>
    </row>
    <row r="14" spans="1:5" ht="16.5" customHeight="1">
      <c r="A14" s="3">
        <v>3</v>
      </c>
      <c r="B14" s="12" t="s">
        <v>6</v>
      </c>
      <c r="C14" s="8">
        <f>VLOOKUP(A1,'[2]2020'!$A$1:$AH$101,7,0)</f>
        <v>7524.81</v>
      </c>
      <c r="D14" s="8">
        <f>VLOOKUP(A1,'[2]2020'!$A$1:$AH$101,20,0)</f>
        <v>0</v>
      </c>
      <c r="E14" s="10"/>
    </row>
    <row r="15" spans="1:5" ht="63">
      <c r="A15" s="3">
        <v>4</v>
      </c>
      <c r="B15" s="12" t="s">
        <v>7</v>
      </c>
      <c r="C15" s="8">
        <f>VLOOKUP(A1,'[2]2020'!$A$1:$AH$101,8,0)</f>
        <v>7984.9800000000005</v>
      </c>
      <c r="D15" s="8">
        <f>VLOOKUP(A1,'[2]2020'!$A$1:$AH$101,21,0)</f>
        <v>3641</v>
      </c>
      <c r="E15" s="10" t="s">
        <v>27</v>
      </c>
    </row>
    <row r="16" spans="1:5" ht="15.75">
      <c r="A16" s="3">
        <v>5</v>
      </c>
      <c r="B16" s="12" t="s">
        <v>8</v>
      </c>
      <c r="C16" s="8">
        <f>VLOOKUP(A1,'[2]2020'!$A$1:$AH$101,9,0)</f>
        <v>9757.4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6782.88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7692.41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9143.17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7955.29</v>
      </c>
      <c r="D20" s="8">
        <f>VLOOKUP(A1,'[2]2020'!$A$1:$AH$101,26,0)</f>
        <v>0</v>
      </c>
      <c r="E20" s="10"/>
    </row>
    <row r="21" spans="1:5" ht="31.5">
      <c r="A21" s="3">
        <v>10</v>
      </c>
      <c r="B21" s="4" t="s">
        <v>13</v>
      </c>
      <c r="C21" s="8">
        <f>VLOOKUP(A1,'[2]2020'!$A$1:$AH$101,14,0)</f>
        <v>8507.05</v>
      </c>
      <c r="D21" s="8">
        <f>VLOOKUP(A1,'[2]2020'!$A$1:$AH$101,27,0)</f>
        <v>5286</v>
      </c>
      <c r="E21" s="10" t="s">
        <v>28</v>
      </c>
    </row>
    <row r="22" spans="1:5" ht="15.75" customHeight="1">
      <c r="A22" s="3">
        <v>11</v>
      </c>
      <c r="B22" s="12" t="s">
        <v>14</v>
      </c>
      <c r="C22" s="8">
        <f>VLOOKUP(A1,'[2]2020'!$A$1:$AH$101,15,0)</f>
        <v>7536.91</v>
      </c>
      <c r="D22" s="8">
        <f>VLOOKUP(A1,'[2]2020'!$A$1:$AH$101,28,0)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VLOOKUP(A1,'[2]2020'!$A$1:$AH$101,16,0)</f>
        <v>8567.79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97382.29999999999</v>
      </c>
      <c r="D24" s="9">
        <f>SUM(D12:D23)</f>
        <v>8927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521064.74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2021-03-03T06:33:36Z</dcterms:modified>
  <cp:category/>
  <cp:version/>
  <cp:contentType/>
  <cp:contentStatus/>
</cp:coreProperties>
</file>