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<sst xmlns="http://schemas.openxmlformats.org/spreadsheetml/2006/main" count="30" uniqueCount="30">
  <si>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</si>
  <si>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</si>
  <si>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</si>
  <si>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</si>
  <si>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</si>
  <si>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</si>
  <si>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</si>
  <si>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</si>
  <si>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</si>
  <si>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</si>
  <si>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</si>
  <si>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</si>
  <si>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</si>
  <si>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</si>
  <si>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</si>
  <si>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</si>
  <si>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</si>
  <si>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</si>
  <si>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</si>
  <si>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</si>
  <si>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</si>
  <si>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</si>
  <si>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</si>
  <si>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</si>
  <si>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</si>
  <si>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</si>
  <si>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</si>
  <si>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9079,00 - замена шарового крана ф80 в тепловом узле.</t>
  </si>
  <si>
    <t>516,00 - ремонт кровли кв. 13.                                        7250,00 - ремонт трубопровода ХВС, ГВС (стояки кв. 35-38, 71).                                                             3155,00 - ремонт стояка канализации в кв. 71.</t>
  </si>
  <si>
    <t>5859,00 - ремонт стояка кв. 62.                                               5841,00 - ремонт ступеней входа в подъезд.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</si>
</sst>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A23" sqref="A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2056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ул.Парковая д.1А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4364.6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12089.942000000001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345729.32000000007</v>
      </c>
    </row>
    <row r="12" spans="1:5" ht="15.75">
      <c r="A12" s="3">
        <v>1</v>
      </c>
      <c r="B12" s="12" t="s">
        <v>4</v>
      </c>
      <c r="C12" s="8">
        <f>VLOOKUP(A1,'[2]2020'!$A$1:$AH$101,5,0)</f>
        <v>9635.98</v>
      </c>
      <c r="D12" s="8">
        <f>VLOOKUP(A1,'[2]2020'!$A$1:$AH$101,18,0)</f>
        <v>0</v>
      </c>
      <c r="E12" s="10"/>
    </row>
    <row r="13" spans="1:5" ht="15" customHeight="1">
      <c r="A13" s="3">
        <v>2</v>
      </c>
      <c r="B13" s="12" t="s">
        <v>5</v>
      </c>
      <c r="C13" s="8">
        <f>VLOOKUP(A1,'[2]2020'!$A$1:$AH$101,6,0)</f>
        <v>12049.24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11089.800000000001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9899.24</v>
      </c>
      <c r="D15" s="8">
        <f>VLOOKUP(A1,'[2]2020'!$A$1:$AH$101,21,0)</f>
        <v>0</v>
      </c>
      <c r="E15" s="10"/>
    </row>
    <row r="16" spans="1:5" ht="31.5">
      <c r="A16" s="3">
        <v>5</v>
      </c>
      <c r="B16" s="12" t="s">
        <v>8</v>
      </c>
      <c r="C16" s="8">
        <f>VLOOKUP(A1,'[2]2020'!$A$1:$AH$101,9,0)</f>
        <v>13044.31</v>
      </c>
      <c r="D16" s="8">
        <f>VLOOKUP(A1,'[2]2020'!$A$1:$AH$101,22,0)</f>
        <v>9079</v>
      </c>
      <c r="E16" s="10" t="s">
        <v>27</v>
      </c>
    </row>
    <row r="17" spans="1:5" ht="15.75">
      <c r="A17" s="3">
        <v>6</v>
      </c>
      <c r="B17" s="12" t="s">
        <v>9</v>
      </c>
      <c r="C17" s="8">
        <f>VLOOKUP(A1,'[2]2020'!$A$1:$AH$101,10,0)</f>
        <v>8947.550000000001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10855.37</v>
      </c>
      <c r="D18" s="8">
        <f>VLOOKUP(A1,'[2]2020'!$A$1:$AH$101,24,0)</f>
        <v>0</v>
      </c>
      <c r="E18" s="10"/>
    </row>
    <row r="19" spans="1:5" ht="78.75">
      <c r="A19" s="3">
        <v>8</v>
      </c>
      <c r="B19" s="12" t="s">
        <v>11</v>
      </c>
      <c r="C19" s="8">
        <f>VLOOKUP(A1,'[2]2020'!$A$1:$AH$101,12,0)</f>
        <v>10878.85</v>
      </c>
      <c r="D19" s="8">
        <f>VLOOKUP(A1,'[2]2020'!$A$1:$AH$102,25,0)</f>
        <v>10921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VLOOKUP(A1,'[2]2020'!$A$1:$AH$101,13,0)</f>
        <v>10545.960000000001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15717.66</v>
      </c>
      <c r="D21" s="8">
        <f>VLOOKUP(A1,'[2]2020'!$A$1:$AH$101,27,0)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VLOOKUP(A1,'[2]2020'!$A$1:$AH$101,15,0)</f>
        <v>6211.39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14667.53</v>
      </c>
      <c r="D23" s="8">
        <f>VLOOKUP(A1,'[2]2020'!$A$1:$AH$101,29,0)</f>
        <v>11700</v>
      </c>
      <c r="E23" s="10" t="s">
        <v>29</v>
      </c>
    </row>
    <row r="24" spans="1:5" ht="15.75">
      <c r="A24" s="22" t="s">
        <v>16</v>
      </c>
      <c r="B24" s="23"/>
      <c r="C24" s="9">
        <f>SUM(C12:C23)</f>
        <v>133542.88000000003</v>
      </c>
      <c r="D24" s="9">
        <f>SUM(D12:D23)</f>
        <v>31700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447572.20000000007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2021-03-03T05:58:23Z</dcterms:modified>
  <cp:category/>
  <cp:version/>
  <cp:contentType/>
  <cp:contentStatus/>
</cp:coreProperties>
</file>