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<sst xmlns="http://schemas.openxmlformats.org/spreadsheetml/2006/main" count="27" uniqueCount="27">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</sst>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2040</v>
      </c>
      <c r="B1" s="18"/>
      <c r="C1" s="18"/>
      <c r="D1" s="18"/>
      <c r="E1" s="18"/>
    </row>
    <row r="2" spans="1:5" ht="24.75" customHeight="1">
      <c r="A2" s="20" t="s">
        <v>26</v>
      </c>
      <c r="B2" s="20"/>
      <c r="C2" s="20"/>
      <c r="D2" s="20"/>
      <c r="E2" s="20"/>
    </row>
    <row r="3" spans="1:5" ht="41.25" customHeight="1">
      <c r="A3" s="21" t="s">
        <v>23</v>
      </c>
      <c r="B3" s="22"/>
      <c r="C3" s="22"/>
      <c r="D3" s="22"/>
      <c r="E3" s="22"/>
    </row>
    <row r="4" spans="1:5" ht="18.75" customHeight="1">
      <c r="A4" s="23" t="s">
        <v>24</v>
      </c>
      <c r="B4" s="24"/>
      <c r="C4" s="24"/>
      <c r="D4" s="24"/>
      <c r="E4" s="24"/>
    </row>
    <row r="5" spans="1:5" ht="30.75" customHeight="1">
      <c r="A5" s="19" t="str">
        <f>VLOOKUP(A1,'[1]2019'!$A$1:$AH$99,2,0)</f>
        <v>ул.Обоянская д.6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VLOOKUP(A1,'[1]2019'!$A$1:$AH$101,3,0)</f>
        <v>392.4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1086.9479999999999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21</v>
      </c>
      <c r="B11" s="27"/>
      <c r="C11" s="27"/>
      <c r="D11" s="27"/>
      <c r="E11" s="6">
        <f>VLOOKUP(A1,'[2]2020'!$A$1:$AH$101,4,0)</f>
        <v>17913.67</v>
      </c>
    </row>
    <row r="12" spans="1:5" ht="15.75">
      <c r="A12" s="3">
        <v>1</v>
      </c>
      <c r="B12" s="12" t="s">
        <v>4</v>
      </c>
      <c r="C12" s="8">
        <f>VLOOKUP(A1,'[2]2020'!$A$1:$AH$101,5,0)</f>
        <v>698.3100000000001</v>
      </c>
      <c r="D12" s="8">
        <f>VLOOKUP(A1,'[2]2020'!$A$1:$AH$101,18,0)</f>
        <v>0</v>
      </c>
      <c r="E12" s="10"/>
    </row>
    <row r="13" spans="1:5" ht="33" customHeight="1">
      <c r="A13" s="3">
        <v>2</v>
      </c>
      <c r="B13" s="12" t="s">
        <v>5</v>
      </c>
      <c r="C13" s="8">
        <f>VLOOKUP(A1,'[2]2020'!$A$1:$AH$101,6,0)</f>
        <v>547.5600000000001</v>
      </c>
      <c r="D13" s="8">
        <f>VLOOKUP(A1,'[2]2020'!$A$1:$AH$101,19,0)</f>
        <v>0</v>
      </c>
      <c r="E13" s="10"/>
    </row>
    <row r="14" spans="1:5" ht="63" customHeight="1">
      <c r="A14" s="3">
        <v>3</v>
      </c>
      <c r="B14" s="12" t="s">
        <v>6</v>
      </c>
      <c r="C14" s="8">
        <f>VLOOKUP(A1,'[2]2020'!$A$1:$AH$101,7,0)</f>
        <v>1171.64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271.45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488.5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507.04</v>
      </c>
      <c r="D17" s="8">
        <f>VLOOKUP(A1,'[2]2020'!$A$1:$AH$101,23,0)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VLOOKUP(A1,'[2]2020'!$A$1:$AH$101,11,0)</f>
        <v>781.96</v>
      </c>
      <c r="D18" s="8">
        <f>VLOOKUP(A1,'[2]2020'!$A$1:$AH$101,24,0)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VLOOKUP(A1,'[2]2020'!$A$1:$AH$101,12,0)</f>
        <v>670.63</v>
      </c>
      <c r="D19" s="8">
        <f>VLOOKUP(A1,'[2]2020'!$A$1:$AH$102,25,0)</f>
        <v>0</v>
      </c>
      <c r="E19" s="10"/>
    </row>
    <row r="20" spans="1:5" ht="15.75">
      <c r="A20" s="3">
        <v>9</v>
      </c>
      <c r="B20" s="4" t="s">
        <v>12</v>
      </c>
      <c r="C20" s="8">
        <f>VLOOKUP(A1,'[2]2020'!$A$1:$AH$101,13,0)</f>
        <v>1435.63</v>
      </c>
      <c r="D20" s="8">
        <f>VLOOKUP(A1,'[2]2020'!$A$1:$AH$101,26,0)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VLOOKUP(A1,'[2]2020'!$A$1:$AH$101,14,0)</f>
        <v>536.25</v>
      </c>
      <c r="D21" s="8">
        <f>VLOOKUP(A1,'[2]2020'!$A$1:$AH$101,27,0)</f>
        <v>0</v>
      </c>
      <c r="E21" s="10"/>
    </row>
    <row r="22" spans="1:5" ht="33" customHeight="1">
      <c r="A22" s="3">
        <v>11</v>
      </c>
      <c r="B22" s="12" t="s">
        <v>14</v>
      </c>
      <c r="C22" s="8">
        <f>VLOOKUP(A1,'[2]2020'!$A$1:$AH$101,15,0)</f>
        <v>626.97</v>
      </c>
      <c r="D22" s="8">
        <f>VLOOKUP(A1,'[2]2020'!$A$1:$AH$101,28,0)</f>
        <v>0</v>
      </c>
      <c r="E22" s="10"/>
    </row>
    <row r="23" spans="1:5" ht="31.5" customHeight="1">
      <c r="A23" s="3">
        <v>12</v>
      </c>
      <c r="B23" s="12" t="s">
        <v>15</v>
      </c>
      <c r="C23" s="8">
        <f>VLOOKUP(A1,'[2]2020'!$A$1:$AH$101,16,0)</f>
        <v>656.84</v>
      </c>
      <c r="D23" s="8">
        <f>VLOOKUP(A1,'[2]2020'!$A$1:$AH$101,29,0)</f>
        <v>0</v>
      </c>
      <c r="E23" s="10"/>
    </row>
    <row r="24" spans="1:5" ht="15.75">
      <c r="A24" s="29" t="s">
        <v>16</v>
      </c>
      <c r="B24" s="30"/>
      <c r="C24" s="9">
        <f>SUM(C12:C23)</f>
        <v>8392.78</v>
      </c>
      <c r="D24" s="9">
        <f>SUM(D12:D23)</f>
        <v>0</v>
      </c>
      <c r="E24" s="11"/>
    </row>
    <row r="25" spans="1:5" ht="15.75">
      <c r="A25" s="26" t="s">
        <v>25</v>
      </c>
      <c r="B25" s="27"/>
      <c r="C25" s="27"/>
      <c r="D25" s="27"/>
      <c r="E25" s="17">
        <f>E11+C24-D24</f>
        <v>26306.449999999997</v>
      </c>
    </row>
    <row r="29" spans="1:5" ht="18.75">
      <c r="A29" s="25" t="s">
        <v>20</v>
      </c>
      <c r="B29" s="25"/>
      <c r="C29" s="25"/>
      <c r="D29" s="25"/>
      <c r="E29" s="25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2021-02-12T07:31:36Z</dcterms:modified>
  <cp:category/>
  <cp:version/>
  <cp:contentType/>
  <cp:contentStatus/>
</cp:coreProperties>
</file>