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<sst xmlns="http://schemas.openxmlformats.org/spreadsheetml/2006/main" count="29" uniqueCount="29">
  <si>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</si>
  <si>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</si>
  <si>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</si>
  <si>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</si>
  <si>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</si>
  <si>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</si>
  <si>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</si>
  <si>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</si>
  <si>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</si>
  <si>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</si>
  <si>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</si>
  <si>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</si>
  <si>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</si>
  <si>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</si>
  <si>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</si>
  <si>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</si>
  <si>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</si>
  <si>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</si>
  <si>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</si>
  <si>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</si>
  <si>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</si>
  <si>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</si>
  <si>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</si>
  <si>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</si>
  <si>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</si>
  <si>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</si>
  <si>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</si>
  <si>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947,00 - замена шарового крана на трубопроводе ХВС в подвале.</t>
  </si>
  <si>
    <t>5750,00 - ремонт тепловычислителя количества теплоты.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</si>
</sst>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B18" sqref="B18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2050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ул.Обоянская д.19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2723.7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7544.648999999999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296495.18</v>
      </c>
    </row>
    <row r="12" spans="1:5" ht="15.75">
      <c r="A12" s="3">
        <v>1</v>
      </c>
      <c r="B12" s="12" t="s">
        <v>4</v>
      </c>
      <c r="C12" s="8">
        <f>VLOOKUP(A1,'[2]2020'!$A$1:$AH$101,5,0)</f>
        <v>6243.34</v>
      </c>
      <c r="D12" s="8">
        <f>VLOOKUP(A1,'[2]2020'!$A$1:$AH$101,18,0)</f>
        <v>0</v>
      </c>
      <c r="E12" s="10"/>
    </row>
    <row r="13" spans="1:5" ht="16.5" customHeight="1">
      <c r="A13" s="3">
        <v>2</v>
      </c>
      <c r="B13" s="12" t="s">
        <v>5</v>
      </c>
      <c r="C13" s="8">
        <f>VLOOKUP(A1,'[2]2020'!$A$1:$AH$101,6,0)</f>
        <v>7034.6900000000005</v>
      </c>
      <c r="D13" s="8">
        <f>VLOOKUP(A1,'[2]2020'!$A$1:$AH$101,19,0)</f>
        <v>0</v>
      </c>
      <c r="E13" s="10"/>
    </row>
    <row r="14" spans="1:5" ht="32.25" customHeight="1">
      <c r="A14" s="3">
        <v>3</v>
      </c>
      <c r="B14" s="12" t="s">
        <v>6</v>
      </c>
      <c r="C14" s="8">
        <f>VLOOKUP(A1,'[2]2020'!$A$1:$AH$101,7,0)</f>
        <v>7076.7300000000005</v>
      </c>
      <c r="D14" s="8">
        <f>VLOOKUP(A1,'[2]2020'!$A$1:$AH$101,20,0)</f>
        <v>947</v>
      </c>
      <c r="E14" s="10" t="s">
        <v>27</v>
      </c>
    </row>
    <row r="15" spans="1:5" ht="15.75">
      <c r="A15" s="3">
        <v>4</v>
      </c>
      <c r="B15" s="4" t="s">
        <v>7</v>
      </c>
      <c r="C15" s="8">
        <f>VLOOKUP(A1,'[2]2020'!$A$1:$AH$101,8,0)</f>
        <v>8057.59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8572.04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5980.02</v>
      </c>
      <c r="D17" s="8">
        <f>VLOOKUP(A1,'[2]2020'!$A$1:$AH$101,23,0)</f>
        <v>0</v>
      </c>
      <c r="E17" s="10"/>
    </row>
    <row r="18" spans="1:5" ht="31.5">
      <c r="A18" s="3">
        <v>7</v>
      </c>
      <c r="B18" s="12" t="s">
        <v>10</v>
      </c>
      <c r="C18" s="8">
        <f>VLOOKUP(A1,'[2]2020'!$A$1:$AH$101,11,0)</f>
        <v>6860.04</v>
      </c>
      <c r="D18" s="8">
        <f>VLOOKUP(A1,'[2]2020'!$A$1:$AH$101,24,0)</f>
        <v>5750</v>
      </c>
      <c r="E18" s="10" t="s">
        <v>28</v>
      </c>
    </row>
    <row r="19" spans="1:5" ht="15.75">
      <c r="A19" s="3">
        <v>8</v>
      </c>
      <c r="B19" s="4" t="s">
        <v>11</v>
      </c>
      <c r="C19" s="8">
        <f>VLOOKUP(A1,'[2]2020'!$A$1:$AH$101,12,0)</f>
        <v>6763.92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8116.85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7658.1</v>
      </c>
      <c r="D21" s="8">
        <f>VLOOKUP(A1,'[2]2020'!$A$1:$AH$101,27,0)</f>
        <v>0</v>
      </c>
      <c r="E21" s="10"/>
    </row>
    <row r="22" spans="1:5" ht="15" customHeight="1">
      <c r="A22" s="3">
        <v>11</v>
      </c>
      <c r="B22" s="12" t="s">
        <v>14</v>
      </c>
      <c r="C22" s="8">
        <f>VLOOKUP(A1,'[2]2020'!$A$1:$AH$101,15,0)</f>
        <v>6114.7300000000005</v>
      </c>
      <c r="D22" s="8">
        <f>VLOOKUP(A1,'[2]2020'!$A$1:$AH$101,28,0)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VLOOKUP(A1,'[2]2020'!$A$1:$AH$101,16,0)</f>
        <v>8402.78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86880.83</v>
      </c>
      <c r="D24" s="9">
        <f>SUM(D12:D23)</f>
        <v>6697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376679.01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2021-02-26T08:33:26Z</dcterms:modified>
  <cp:category/>
  <cp:version/>
  <cp:contentType/>
  <cp:contentStatus/>
</cp:coreProperties>
</file>