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<sst xmlns="http://schemas.openxmlformats.org/spreadsheetml/2006/main" count="33" uniqueCount="33">
  <si>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</si>
  <si>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</si>
  <si>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</si>
  <si>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</si>
  <si>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</si>
  <si>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</si>
  <si>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</si>
  <si>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</si>
  <si>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</si>
  <si>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</si>
  <si>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</si>
  <si>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</si>
  <si>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</si>
  <si>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</si>
  <si>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</si>
  <si>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</si>
  <si>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</si>
  <si>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</si>
  <si>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</si>
  <si>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</si>
  <si>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</si>
  <si>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</si>
  <si>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</si>
  <si>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</si>
  <si>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</si>
  <si>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</si>
  <si>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</si>
  <si>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3610,00 - замена врезки на трубопроводе ХВС кв. 7 (стояк) в подвале.                                                      832,00 - замена участка трубопровода ХВС кв. 7.                                                                    1836,00 - замена участка трубопровода ХВС, ГВС с запорной арматуры в кв. 27.  </t>
  </si>
  <si>
    <t>9900,00 - замена шарового кроана ф80 в тепловом узле на водонагреватель.</t>
  </si>
  <si>
    <t>12168,00 - замена шарового крана и фланца.</t>
  </si>
  <si>
    <t>999,00 - замена эл. ламп в МОП.</t>
  </si>
  <si>
    <t>622,00 - ремонт трубопровода ливневой канализации.</t>
  </si>
  <si>
    <t>9291,00 - ремонт трубопровода ливневой канализации.                                                                   14990,00 - ремонт трубопровода ХВС, ГВС в подвале.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</si>
</sst>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E23" sqref="E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2048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д.14А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1896.4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5253.028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254163.02000000002</v>
      </c>
    </row>
    <row r="12" spans="1:5" ht="96.75" customHeight="1">
      <c r="A12" s="3">
        <v>1</v>
      </c>
      <c r="B12" s="12" t="s">
        <v>4</v>
      </c>
      <c r="C12" s="8">
        <f>VLOOKUP(A1,'[2]2020'!$A$1:$AH$101,5,0)</f>
        <v>4449.18</v>
      </c>
      <c r="D12" s="8">
        <f>VLOOKUP(A1,'[2]2020'!$A$1:$AH$101,18,0)</f>
        <v>6278</v>
      </c>
      <c r="E12" s="10" t="s">
        <v>27</v>
      </c>
    </row>
    <row r="13" spans="1:5" ht="16.5" customHeight="1">
      <c r="A13" s="3">
        <v>2</v>
      </c>
      <c r="B13" s="12" t="s">
        <v>5</v>
      </c>
      <c r="C13" s="8">
        <f>VLOOKUP(A1,'[2]2020'!$A$1:$AH$101,6,0)</f>
        <v>4382.03</v>
      </c>
      <c r="D13" s="8">
        <f>VLOOKUP(A1,'[2]2020'!$A$1:$AH$101,19,0)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VLOOKUP(A1,'[2]2020'!$A$1:$AH$101,7,0)</f>
        <v>3626.39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5143.39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5379.92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4148.4400000000005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4050.04</v>
      </c>
      <c r="D18" s="8">
        <f>VLOOKUP(A1,'[2]2020'!$A$1:$AH$101,24,0)</f>
        <v>0</v>
      </c>
      <c r="E18" s="10"/>
    </row>
    <row r="19" spans="1:5" ht="31.5">
      <c r="A19" s="3">
        <v>8</v>
      </c>
      <c r="B19" s="4" t="s">
        <v>11</v>
      </c>
      <c r="C19" s="8">
        <f>VLOOKUP(A1,'[2]2020'!$A$1:$AH$101,12,0)</f>
        <v>4719.5</v>
      </c>
      <c r="D19" s="8">
        <f>VLOOKUP(A1,'[2]2020'!$A$1:$AH$102,25,0)</f>
        <v>9900</v>
      </c>
      <c r="E19" s="10" t="s">
        <v>28</v>
      </c>
    </row>
    <row r="20" spans="1:5" ht="31.5">
      <c r="A20" s="3">
        <v>9</v>
      </c>
      <c r="B20" s="4" t="s">
        <v>12</v>
      </c>
      <c r="C20" s="8">
        <f>VLOOKUP(A1,'[2]2020'!$A$1:$AH$101,13,0)</f>
        <v>3838.56</v>
      </c>
      <c r="D20" s="8">
        <f>VLOOKUP(A1,'[2]2020'!$A$1:$AH$101,26,0)</f>
        <v>12168</v>
      </c>
      <c r="E20" s="10" t="s">
        <v>29</v>
      </c>
    </row>
    <row r="21" spans="1:5" ht="15.75">
      <c r="A21" s="3">
        <v>10</v>
      </c>
      <c r="B21" s="4" t="s">
        <v>13</v>
      </c>
      <c r="C21" s="8">
        <f>VLOOKUP(A1,'[2]2020'!$A$1:$AH$101,14,0)</f>
        <v>4680.99</v>
      </c>
      <c r="D21" s="8">
        <f>VLOOKUP(A1,'[2]2020'!$A$1:$AH$101,27,0)</f>
        <v>999</v>
      </c>
      <c r="E21" s="10" t="s">
        <v>30</v>
      </c>
    </row>
    <row r="22" spans="1:5" ht="33" customHeight="1">
      <c r="A22" s="3">
        <v>11</v>
      </c>
      <c r="B22" s="12" t="s">
        <v>14</v>
      </c>
      <c r="C22" s="8">
        <f>VLOOKUP(A1,'[2]2020'!$A$1:$AH$101,15,0)</f>
        <v>4439.28</v>
      </c>
      <c r="D22" s="8">
        <f>VLOOKUP(A1,'[2]2020'!$A$1:$AH$101,28,0)</f>
        <v>622</v>
      </c>
      <c r="E22" s="10" t="s">
        <v>31</v>
      </c>
    </row>
    <row r="23" spans="1:5" ht="63" customHeight="1">
      <c r="A23" s="3">
        <v>12</v>
      </c>
      <c r="B23" s="12" t="s">
        <v>15</v>
      </c>
      <c r="C23" s="8">
        <f>VLOOKUP(A1,'[2]2020'!$A$1:$AH$101,16,0)</f>
        <v>5586.56</v>
      </c>
      <c r="D23" s="8">
        <f>VLOOKUP(A1,'[2]2020'!$A$1:$AH$101,29,0)</f>
        <v>24281</v>
      </c>
      <c r="E23" s="10" t="s">
        <v>32</v>
      </c>
    </row>
    <row r="24" spans="1:5" ht="15.75">
      <c r="A24" s="22" t="s">
        <v>16</v>
      </c>
      <c r="B24" s="23"/>
      <c r="C24" s="9">
        <f>SUM(C12:C23)</f>
        <v>54444.27999999999</v>
      </c>
      <c r="D24" s="9">
        <f>SUM(D12:D23)</f>
        <v>54248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254359.3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2021-02-26T08:29:50Z</dcterms:modified>
  <cp:category/>
  <cp:version/>
  <cp:contentType/>
  <cp:contentStatus/>
</cp:coreProperties>
</file>