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<sst xmlns="http://schemas.openxmlformats.org/spreadsheetml/2006/main" count="30" uniqueCount="30">
  <si>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</si>
  <si>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</si>
  <si>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</si>
  <si>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</si>
  <si>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</si>
  <si>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</si>
  <si>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</si>
  <si>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</si>
  <si>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</si>
  <si>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</si>
  <si>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</si>
  <si>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</si>
  <si>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</si>
  <si>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</si>
  <si>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</si>
  <si>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</si>
  <si>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</si>
  <si>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</si>
  <si>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</si>
  <si>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</si>
  <si>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</si>
  <si>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</si>
  <si>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</si>
  <si>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</si>
  <si>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</si>
  <si>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</si>
  <si>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</si>
  <si>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1788,00 - монтаж перемычки отопления кв. 38.</t>
  </si>
  <si>
    <t>56428,00 - ремолнт и усиление аварийного балкона кв. 14.                                2278,00 - установка конвектора в МОП.</t>
  </si>
  <si>
    <t>1894,00 - дезинсекция.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</si>
</sst>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G22" sqref="G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2035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ул.Народная д.2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4424.61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12256.169699999999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103197.91999999993</v>
      </c>
    </row>
    <row r="12" spans="1:5" ht="15.75">
      <c r="A12" s="3">
        <v>1</v>
      </c>
      <c r="B12" s="12" t="s">
        <v>4</v>
      </c>
      <c r="C12" s="8">
        <f>VLOOKUP(A1,'[2]2020'!$A$1:$AH$101,5,0)</f>
        <v>12410.16</v>
      </c>
      <c r="D12" s="8">
        <f>VLOOKUP(A1,'[2]2020'!$A$1:$AH$101,18,0)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VLOOKUP(A1,'[2]2020'!$A$1:$AH$101,6,0)</f>
        <v>10056.33</v>
      </c>
      <c r="D13" s="8">
        <f>VLOOKUP(A1,'[2]2020'!$A$1:$AH$101,19,0)</f>
        <v>0</v>
      </c>
      <c r="E13" s="10"/>
    </row>
    <row r="14" spans="1:5" ht="15" customHeight="1">
      <c r="A14" s="3">
        <v>3</v>
      </c>
      <c r="B14" s="12" t="s">
        <v>6</v>
      </c>
      <c r="C14" s="8">
        <f>VLOOKUP(A1,'[2]2020'!$A$1:$AH$101,7,0)</f>
        <v>13070.24</v>
      </c>
      <c r="D14" s="8">
        <f>VLOOKUP(A1,'[2]2020'!$A$1:$AH$101,20,0)</f>
        <v>0</v>
      </c>
      <c r="E14" s="10"/>
    </row>
    <row r="15" spans="1:5" ht="31.5">
      <c r="A15" s="3">
        <v>4</v>
      </c>
      <c r="B15" s="12" t="s">
        <v>7</v>
      </c>
      <c r="C15" s="8">
        <f>VLOOKUP(A1,'[2]2020'!$A$1:$AH$101,8,0)</f>
        <v>9679.89</v>
      </c>
      <c r="D15" s="8">
        <f>VLOOKUP(A1,'[2]2020'!$A$1:$AH$101,21,0)</f>
        <v>1788</v>
      </c>
      <c r="E15" s="10" t="s">
        <v>27</v>
      </c>
    </row>
    <row r="16" spans="1:5" ht="15.75">
      <c r="A16" s="3">
        <v>5</v>
      </c>
      <c r="B16" s="12" t="s">
        <v>8</v>
      </c>
      <c r="C16" s="8">
        <f>VLOOKUP(A1,'[2]2020'!$A$1:$AH$101,9,0)</f>
        <v>12615.83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9596.92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11471.79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10603.630000000001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10542.15</v>
      </c>
      <c r="D20" s="8">
        <f>VLOOKUP(A1,'[2]2020'!$A$1:$AH$101,26,0)</f>
        <v>0</v>
      </c>
      <c r="E20" s="10"/>
    </row>
    <row r="21" spans="1:5" ht="47.25">
      <c r="A21" s="3">
        <v>10</v>
      </c>
      <c r="B21" s="4" t="s">
        <v>13</v>
      </c>
      <c r="C21" s="8">
        <f>VLOOKUP(A1,'[2]2020'!$A$1:$AH$101,14,0)</f>
        <v>16205.25</v>
      </c>
      <c r="D21" s="8">
        <f>VLOOKUP(A1,'[2]2020'!$A$1:$AH$101,27,0)</f>
        <v>58706</v>
      </c>
      <c r="E21" s="10" t="s">
        <v>28</v>
      </c>
    </row>
    <row r="22" spans="1:5" ht="16.5" customHeight="1">
      <c r="A22" s="3">
        <v>11</v>
      </c>
      <c r="B22" s="12" t="s">
        <v>14</v>
      </c>
      <c r="C22" s="8">
        <f>VLOOKUP(A1,'[2]2020'!$A$1:$AH$101,15,0)</f>
        <v>4686.79</v>
      </c>
      <c r="D22" s="8">
        <f>VLOOKUP(A1,'[2]2020'!$A$1:$AH$101,28,0)</f>
        <v>1894</v>
      </c>
      <c r="E22" s="10" t="s">
        <v>29</v>
      </c>
    </row>
    <row r="23" spans="1:5" ht="31.5" customHeight="1">
      <c r="A23" s="3">
        <v>12</v>
      </c>
      <c r="B23" s="12" t="s">
        <v>15</v>
      </c>
      <c r="C23" s="8">
        <f>VLOOKUP(A1,'[2]2020'!$A$1:$AH$101,16,0)</f>
        <v>11969.18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132908.16</v>
      </c>
      <c r="D24" s="9">
        <f>SUM(D12:D23)</f>
        <v>62388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173718.07999999993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2021-02-26T07:56:02Z</dcterms:modified>
  <cp:category/>
  <cp:version/>
  <cp:contentType/>
  <cp:contentStatus/>
</cp:coreProperties>
</file>