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<sst xmlns="http://schemas.openxmlformats.org/spreadsheetml/2006/main" count="31" uniqueCount="31">
  <si>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</si>
  <si>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</si>
  <si>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</si>
  <si>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</si>
  <si>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</si>
  <si>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</si>
  <si>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</si>
  <si>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</si>
  <si>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</si>
  <si>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</si>
  <si>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</si>
  <si>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</si>
  <si>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</si>
  <si>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</si>
  <si>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</si>
  <si>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</si>
  <si>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</si>
  <si>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</si>
  <si>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</si>
  <si>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</si>
  <si>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</si>
  <si>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</si>
  <si>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</si>
  <si>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</si>
  <si>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</si>
  <si>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</si>
  <si>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</si>
  <si>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12000,00 - дезинфекция подвальных помещений от насекомых (2 подъезд).</t>
  </si>
  <si>
    <t>24449,00 - замена счетчиков ГВС на узле учета.                                                                  13138,00 - ремонт кровли кв. 78, 119, 120.                                                                               581,00 - замена крана ГВС в подвале (3 под.).</t>
  </si>
  <si>
    <t>Поступление денежных стредств от ООО "Стоматология" за 2020 год</t>
  </si>
  <si>
    <t>Поступление денежных стредств от интернет-провайдеров за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</si>
</sst>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7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0">
      <selection activeCell="A27" sqref="A27:D27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1967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д.7А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4024.4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11147.588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283135.87</v>
      </c>
    </row>
    <row r="12" spans="1:5" ht="15.75">
      <c r="A12" s="3">
        <v>1</v>
      </c>
      <c r="B12" s="12" t="s">
        <v>4</v>
      </c>
      <c r="C12" s="8">
        <f>VLOOKUP(A1,'[2]2020'!$A$1:$AH$101,5,0)</f>
        <v>8682.12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10425.7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10411.72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9778.65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11199.52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7924.070000000001</v>
      </c>
      <c r="D17" s="8">
        <f>VLOOKUP(A1,'[2]2020'!$A$1:$AH$101,23,0)</f>
        <v>0</v>
      </c>
      <c r="E17" s="10"/>
    </row>
    <row r="18" spans="1:5" ht="31.5">
      <c r="A18" s="3">
        <v>7</v>
      </c>
      <c r="B18" s="12" t="s">
        <v>10</v>
      </c>
      <c r="C18" s="8">
        <f>VLOOKUP(A1,'[2]2020'!$A$1:$AH$101,11,0)</f>
        <v>10813.44</v>
      </c>
      <c r="D18" s="8">
        <f>VLOOKUP(A1,'[2]2020'!$A$1:$AH$101,24,0)</f>
        <v>12000</v>
      </c>
      <c r="E18" s="10" t="s">
        <v>27</v>
      </c>
    </row>
    <row r="19" spans="1:5" ht="15.75">
      <c r="A19" s="3">
        <v>8</v>
      </c>
      <c r="B19" s="4" t="s">
        <v>11</v>
      </c>
      <c r="C19" s="8">
        <f>VLOOKUP(A1,'[2]2020'!$A$1:$AH$101,12,0)</f>
        <v>9142.23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10000.06</v>
      </c>
      <c r="D20" s="8">
        <f>VLOOKUP(A1,'[2]2020'!$A$1:$AH$101,26,0)</f>
        <v>0</v>
      </c>
      <c r="E20" s="10"/>
    </row>
    <row r="21" spans="1:5" ht="94.5">
      <c r="A21" s="3">
        <v>10</v>
      </c>
      <c r="B21" s="12" t="s">
        <v>13</v>
      </c>
      <c r="C21" s="8">
        <f>VLOOKUP(A1,'[2]2020'!$A$1:$AH$101,14,0)</f>
        <v>10666</v>
      </c>
      <c r="D21" s="8">
        <f>VLOOKUP(A1,'[2]2020'!$A$1:$AH$101,27,0)</f>
        <v>38168</v>
      </c>
      <c r="E21" s="10" t="s">
        <v>28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10134.42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12340.53</v>
      </c>
      <c r="D23" s="8">
        <f>VLOOKUP(A1,'[2]2020'!$A$1:$AH$101,29,0)</f>
        <v>0</v>
      </c>
      <c r="E23" s="10"/>
    </row>
    <row r="24" spans="1:5" ht="45.75" customHeight="1">
      <c r="A24" s="31" t="s">
        <v>30</v>
      </c>
      <c r="B24" s="32"/>
      <c r="C24" s="8">
        <v>13788</v>
      </c>
      <c r="D24" s="8"/>
      <c r="E24" s="10"/>
    </row>
    <row r="25" spans="1:5" ht="54.75" customHeight="1">
      <c r="A25" s="31" t="s">
        <v>29</v>
      </c>
      <c r="B25" s="32"/>
      <c r="C25" s="8">
        <v>963.96</v>
      </c>
      <c r="D25" s="8"/>
      <c r="E25" s="10"/>
    </row>
    <row r="26" spans="1:5" ht="15.75">
      <c r="A26" s="29" t="s">
        <v>16</v>
      </c>
      <c r="B26" s="30"/>
      <c r="C26" s="9">
        <f>SUM(C12:C25)</f>
        <v>136270.41999999998</v>
      </c>
      <c r="D26" s="9">
        <f>SUM(D12:D23)</f>
        <v>50168</v>
      </c>
      <c r="E26" s="11"/>
    </row>
    <row r="27" spans="1:5" ht="15.75">
      <c r="A27" s="26" t="s">
        <v>25</v>
      </c>
      <c r="B27" s="27"/>
      <c r="C27" s="27"/>
      <c r="D27" s="27"/>
      <c r="E27" s="17">
        <f>E11+C26-D26</f>
        <v>369238.29</v>
      </c>
    </row>
    <row r="31" spans="1:5" ht="18.75">
      <c r="A31" s="25" t="s">
        <v>20</v>
      </c>
      <c r="B31" s="25"/>
      <c r="C31" s="25"/>
      <c r="D31" s="25"/>
      <c r="E31" s="25"/>
    </row>
    <row r="32" spans="1:5" ht="18.75">
      <c r="A32" s="7"/>
      <c r="B32" s="7"/>
      <c r="C32" s="7"/>
      <c r="D32" s="7"/>
      <c r="E32" s="7"/>
    </row>
    <row r="33" spans="1:5" ht="18.75">
      <c r="A33" s="7"/>
      <c r="B33" s="7"/>
      <c r="C33" s="7"/>
      <c r="D33" s="7"/>
      <c r="E33" s="7"/>
    </row>
    <row r="34" spans="1:5" ht="18.75">
      <c r="A34" s="25"/>
      <c r="B34" s="25"/>
      <c r="C34" s="25"/>
      <c r="D34" s="25"/>
      <c r="E34" s="25"/>
    </row>
  </sheetData>
  <sheetProtection/>
  <mergeCells count="15">
    <mergeCell ref="A34:E34"/>
    <mergeCell ref="A11:D11"/>
    <mergeCell ref="A27:D27"/>
    <mergeCell ref="A6:D6"/>
    <mergeCell ref="A8:D8"/>
    <mergeCell ref="A26:B26"/>
    <mergeCell ref="A7:D7"/>
    <mergeCell ref="A24:B24"/>
    <mergeCell ref="A25:B25"/>
    <mergeCell ref="B1:E1"/>
    <mergeCell ref="A5:E5"/>
    <mergeCell ref="A2:E2"/>
    <mergeCell ref="A3:E3"/>
    <mergeCell ref="A4:E4"/>
    <mergeCell ref="A31:E31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2021-03-23T05:52:29Z</dcterms:modified>
  <cp:category/>
  <cp:version/>
  <cp:contentType/>
  <cp:contentStatus/>
</cp:coreProperties>
</file>