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<sst xmlns="http://schemas.openxmlformats.org/spreadsheetml/2006/main" count="32" uniqueCount="32">
  <si>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</si>
  <si>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</si>
  <si>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</si>
  <si>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</si>
  <si>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</si>
  <si>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</si>
  <si>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</si>
  <si>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</si>
  <si>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</si>
  <si>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</si>
  <si>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</si>
  <si>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</si>
  <si>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</si>
  <si>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</si>
  <si>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</si>
  <si>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</si>
  <si>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</si>
  <si>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</si>
  <si>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</si>
  <si>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</si>
  <si>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</si>
  <si>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</si>
  <si>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</si>
  <si>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</si>
  <si>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</si>
  <si>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</si>
  <si>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</si>
  <si>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784,00 - замена ГВС в кв. 11.</t>
  </si>
  <si>
    <t>21040,00 - ремонт системы ХВС в подвале.</t>
  </si>
  <si>
    <t>14000,00 - дезинсекция подвальных помещений от насекомых (2 под.).</t>
  </si>
  <si>
    <t>1764, 00 - ремонт трубопровода ХВС, канализацйии по стояку кв. 63.                                6376,00 - замена преобразователя давления (ГВС узел учета).</t>
  </si>
  <si>
    <t>2100,00 - дезинсекция.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</si>
</sst>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D20" sqref="D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9157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д.5Б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4825.8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13367.466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-23859.520000000004</v>
      </c>
    </row>
    <row r="12" spans="1:5" ht="15.75">
      <c r="A12" s="3">
        <v>1</v>
      </c>
      <c r="B12" s="12" t="s">
        <v>4</v>
      </c>
      <c r="C12" s="8">
        <f>VLOOKUP(A1,'[2]2020'!$A$1:$AH$101,5,0)</f>
        <v>11349.7</v>
      </c>
      <c r="D12" s="8">
        <f>VLOOKUP(A1,'[2]2020'!$A$1:$AH$101,18,0)</f>
        <v>784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12208.39</v>
      </c>
      <c r="D13" s="8">
        <f>VLOOKUP(A1,'[2]2020'!$A$1:$AH$101,19,0)</f>
        <v>21040</v>
      </c>
      <c r="E13" s="10" t="s">
        <v>28</v>
      </c>
    </row>
    <row r="14" spans="1:5" ht="15.75" customHeight="1">
      <c r="A14" s="3">
        <v>3</v>
      </c>
      <c r="B14" s="12" t="s">
        <v>6</v>
      </c>
      <c r="C14" s="8">
        <f>VLOOKUP(A1,'[2]2020'!$A$1:$AH$101,7,0)</f>
        <v>12824.86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11853.59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14915.6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9540.24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11653.79</v>
      </c>
      <c r="D18" s="8">
        <f>VLOOKUP(A1,'[2]2020'!$A$1:$AH$101,24,0)</f>
        <v>14000</v>
      </c>
      <c r="E18" s="10" t="s">
        <v>29</v>
      </c>
    </row>
    <row r="19" spans="1:5" ht="15.75">
      <c r="A19" s="3">
        <v>8</v>
      </c>
      <c r="B19" s="4" t="s">
        <v>11</v>
      </c>
      <c r="C19" s="8">
        <f>VLOOKUP(A1,'[2]2020'!$A$1:$AH$101,12,0)</f>
        <v>13321.3</v>
      </c>
      <c r="D19" s="8">
        <f>VLOOKUP(A1,'[2]2020'!$A$1:$AH$102,25,0)</f>
        <v>2100</v>
      </c>
      <c r="E19" s="10" t="s">
        <v>31</v>
      </c>
    </row>
    <row r="20" spans="1:5" ht="15.75">
      <c r="A20" s="3">
        <v>9</v>
      </c>
      <c r="B20" s="4" t="s">
        <v>12</v>
      </c>
      <c r="C20" s="8">
        <f>VLOOKUP(A1,'[2]2020'!$A$1:$AH$101,13,0)</f>
        <v>12765.63</v>
      </c>
      <c r="D20" s="8">
        <f>VLOOKUP(A1,'[2]2020'!$A$1:$AH$101,26,0)</f>
        <v>0</v>
      </c>
      <c r="E20" s="10"/>
    </row>
    <row r="21" spans="1:5" ht="63">
      <c r="A21" s="3">
        <v>10</v>
      </c>
      <c r="B21" s="12" t="s">
        <v>13</v>
      </c>
      <c r="C21" s="8">
        <f>VLOOKUP(A1,'[2]2020'!$A$1:$AH$101,14,0)</f>
        <v>12385.51</v>
      </c>
      <c r="D21" s="8">
        <f>VLOOKUP(A1,'[2]2020'!$A$1:$AH$101,27,0)</f>
        <v>8140</v>
      </c>
      <c r="E21" s="10" t="s">
        <v>30</v>
      </c>
    </row>
    <row r="22" spans="1:5" ht="16.5" customHeight="1">
      <c r="A22" s="3">
        <v>11</v>
      </c>
      <c r="B22" s="12" t="s">
        <v>14</v>
      </c>
      <c r="C22" s="8">
        <f>VLOOKUP(A1,'[2]2020'!$A$1:$AH$101,15,0)</f>
        <v>13577.22</v>
      </c>
      <c r="D22" s="8">
        <f>VLOOKUP(A1,'[2]2020'!$A$1:$AH$101,28,0)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VLOOKUP(A1,'[2]2020'!$A$1:$AH$101,16,0)</f>
        <v>15969.53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152365.36</v>
      </c>
      <c r="D24" s="9">
        <f>SUM(D12:D23)</f>
        <v>46064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82441.83999999998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2021-02-25T07:41:05Z</dcterms:modified>
  <cp:category/>
  <cp:version/>
  <cp:contentType/>
  <cp:contentStatus/>
</cp:coreProperties>
</file>