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<sst xmlns="http://schemas.openxmlformats.org/spreadsheetml/2006/main" count="32" uniqueCount="32">
  <si>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</si>
  <si>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</si>
  <si>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</si>
  <si>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</si>
  <si>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</si>
  <si>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</si>
  <si>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</si>
  <si>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</si>
  <si>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</si>
  <si>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</si>
  <si>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</si>
  <si>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</si>
  <si>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</si>
  <si>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</si>
  <si>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</si>
  <si>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</si>
  <si>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</si>
  <si>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</si>
  <si>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</si>
  <si>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</si>
  <si>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</si>
  <si>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</si>
  <si>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</si>
  <si>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</si>
  <si>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</si>
  <si>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</si>
  <si>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</si>
  <si>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930,00 - ремонт стояка ГВС в кв. 45, 49.</t>
  </si>
  <si>
    <t>1486,00 - ремонт стояка стояка ГВС кв. 33-45.</t>
  </si>
  <si>
    <t>21947,00 - замена запорной арматуры (задвижки, фланцы) и участка трубопровода.</t>
  </si>
  <si>
    <t>2000,00 - дезинфекция подвальных помещений от насекомых (1 подъезд).                        948,00 - ремонт стояка ХВС в кв. 12.</t>
  </si>
  <si>
    <t>5117,00 - ремонт трубопровода канализации и ХВС кв. 25-37  (стояк).                                       1637,60 - дезинсекция.                                                      1928,00 - ремонт трубопровода канализации (стояк кв. 33).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</si>
</sst>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D20" sqref="D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9152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д.15Б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2804.6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7768.742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53403.28</v>
      </c>
    </row>
    <row r="12" spans="1:5" ht="15.75">
      <c r="A12" s="3">
        <v>1</v>
      </c>
      <c r="B12" s="12" t="s">
        <v>4</v>
      </c>
      <c r="C12" s="8">
        <f>VLOOKUP(A1,'[2]2020'!$A$1:$AH$101,5,0)</f>
        <v>7159.360000000001</v>
      </c>
      <c r="D12" s="8">
        <f>VLOOKUP(A1,'[2]2020'!$A$1:$AH$101,18,0)</f>
        <v>930</v>
      </c>
      <c r="E12" s="10" t="s">
        <v>27</v>
      </c>
    </row>
    <row r="13" spans="1:5" ht="15.75" customHeight="1">
      <c r="A13" s="3">
        <v>2</v>
      </c>
      <c r="B13" s="12" t="s">
        <v>5</v>
      </c>
      <c r="C13" s="8">
        <f>VLOOKUP(A1,'[2]2020'!$A$1:$AH$101,6,0)</f>
        <v>6450.76</v>
      </c>
      <c r="D13" s="8">
        <f>VLOOKUP(A1,'[2]2020'!$A$1:$AH$101,19,0)</f>
        <v>0</v>
      </c>
      <c r="E13" s="10"/>
    </row>
    <row r="14" spans="1:5" ht="30.75" customHeight="1">
      <c r="A14" s="3">
        <v>3</v>
      </c>
      <c r="B14" s="12" t="s">
        <v>6</v>
      </c>
      <c r="C14" s="8">
        <f>VLOOKUP(A1,'[2]2020'!$A$1:$AH$101,7,0)</f>
        <v>7033.610000000001</v>
      </c>
      <c r="D14" s="8">
        <f>VLOOKUP(A1,'[2]2020'!$A$1:$AH$101,20,0)</f>
        <v>1486</v>
      </c>
      <c r="E14" s="10" t="s">
        <v>28</v>
      </c>
    </row>
    <row r="15" spans="1:5" ht="47.25">
      <c r="A15" s="3">
        <v>4</v>
      </c>
      <c r="B15" s="12" t="s">
        <v>7</v>
      </c>
      <c r="C15" s="8">
        <f>VLOOKUP(A1,'[2]2020'!$A$1:$AH$101,8,0)</f>
        <v>6367.9400000000005</v>
      </c>
      <c r="D15" s="8">
        <f>VLOOKUP(A1,'[2]2020'!$A$1:$AH$101,21,0)</f>
        <v>21947</v>
      </c>
      <c r="E15" s="10" t="s">
        <v>29</v>
      </c>
    </row>
    <row r="16" spans="1:5" ht="15.75">
      <c r="A16" s="3">
        <v>5</v>
      </c>
      <c r="B16" s="12" t="s">
        <v>8</v>
      </c>
      <c r="C16" s="8">
        <f>VLOOKUP(A1,'[2]2020'!$A$1:$AH$101,9,0)</f>
        <v>8141.13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7532.75</v>
      </c>
      <c r="D17" s="8">
        <f>VLOOKUP(A1,'[2]2020'!$A$1:$AH$101,23,0)</f>
        <v>0</v>
      </c>
      <c r="E17" s="10"/>
    </row>
    <row r="18" spans="1:5" ht="47.25">
      <c r="A18" s="3">
        <v>7</v>
      </c>
      <c r="B18" s="12" t="s">
        <v>10</v>
      </c>
      <c r="C18" s="8">
        <f>VLOOKUP(A1,'[2]2020'!$A$1:$AH$101,11,0)</f>
        <v>6480.51</v>
      </c>
      <c r="D18" s="8">
        <f>VLOOKUP(A1,'[2]2020'!$A$1:$AH$101,24,0)</f>
        <v>2948</v>
      </c>
      <c r="E18" s="10" t="s">
        <v>30</v>
      </c>
    </row>
    <row r="19" spans="1:5" ht="78.75">
      <c r="A19" s="3">
        <v>8</v>
      </c>
      <c r="B19" s="12" t="s">
        <v>11</v>
      </c>
      <c r="C19" s="8">
        <f>VLOOKUP(A1,'[2]2020'!$A$1:$AH$101,12,0)</f>
        <v>7112.75</v>
      </c>
      <c r="D19" s="8">
        <f>VLOOKUP(A1,'[2]2020'!$A$1:$AH$102,25,0)</f>
        <v>8682.6</v>
      </c>
      <c r="E19" s="10" t="s">
        <v>31</v>
      </c>
    </row>
    <row r="20" spans="1:5" ht="15.75">
      <c r="A20" s="3">
        <v>9</v>
      </c>
      <c r="B20" s="4" t="s">
        <v>12</v>
      </c>
      <c r="C20" s="8">
        <f>VLOOKUP(A1,'[2]2020'!$A$1:$AH$101,13,0)</f>
        <v>6772.6900000000005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6217.25</v>
      </c>
      <c r="D21" s="8">
        <f>VLOOKUP(A1,'[2]2020'!$A$1:$AH$101,27,0)</f>
        <v>0</v>
      </c>
      <c r="E21" s="10"/>
    </row>
    <row r="22" spans="1:5" ht="15" customHeight="1">
      <c r="A22" s="3">
        <v>11</v>
      </c>
      <c r="B22" s="12" t="s">
        <v>14</v>
      </c>
      <c r="C22" s="8">
        <f>VLOOKUP(A1,'[2]2020'!$A$1:$AH$101,15,0)</f>
        <v>6029.92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11130.32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86428.98999999999</v>
      </c>
      <c r="D24" s="9">
        <f>SUM(D12:D23)</f>
        <v>35993.6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103838.66999999998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2021-02-26T06:08:06Z</dcterms:modified>
  <cp:category/>
  <cp:version/>
  <cp:contentType/>
  <cp:contentStatus/>
</cp:coreProperties>
</file>