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<sst xmlns="http://schemas.openxmlformats.org/spreadsheetml/2006/main" count="29" uniqueCount="29">
  <si>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</si>
  <si>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</si>
  <si>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</si>
  <si>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</si>
  <si>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</si>
  <si>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</si>
  <si>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</si>
  <si>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</si>
  <si>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</si>
  <si>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</si>
  <si>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</si>
  <si>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</si>
  <si>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</si>
  <si>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</si>
  <si>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</si>
  <si>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</si>
  <si>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</si>
  <si>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</si>
  <si>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</si>
  <si>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</si>
  <si>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</si>
  <si>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</si>
  <si>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</si>
  <si>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</si>
  <si>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</si>
  <si>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</si>
  <si>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</si>
  <si>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526,00 - замена крана ф 15 шарового в тепловом узле.</t>
  </si>
  <si>
    <t>419,00 - замена ламп в подъездах.                2700,00 - замена урны.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</si>
</sst>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B20" sqref="B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2014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ул.Краснополянская д.3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579.3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1604.6609999999998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68167.83</v>
      </c>
    </row>
    <row r="12" spans="1:5" ht="15.75">
      <c r="A12" s="3">
        <v>1</v>
      </c>
      <c r="B12" s="12" t="s">
        <v>4</v>
      </c>
      <c r="C12" s="8">
        <f>VLOOKUP(A1,'[2]2020'!$A$1:$AH$101,5,0)</f>
        <v>1403.18</v>
      </c>
      <c r="D12" s="8">
        <f>VLOOKUP(A1,'[2]2020'!$A$1:$AH$101,18,0)</f>
        <v>0</v>
      </c>
      <c r="E12" s="10"/>
    </row>
    <row r="13" spans="1:5" ht="15" customHeight="1">
      <c r="A13" s="3">
        <v>2</v>
      </c>
      <c r="B13" s="12" t="s">
        <v>5</v>
      </c>
      <c r="C13" s="8">
        <f>VLOOKUP(A1,'[2]2020'!$A$1:$AH$101,6,0)</f>
        <v>2270.87</v>
      </c>
      <c r="D13" s="8">
        <f>VLOOKUP(A1,'[2]2020'!$A$1:$AH$101,19,0)</f>
        <v>0</v>
      </c>
      <c r="E13" s="10"/>
    </row>
    <row r="14" spans="1:5" ht="14.25" customHeight="1">
      <c r="A14" s="3">
        <v>3</v>
      </c>
      <c r="B14" s="12" t="s">
        <v>6</v>
      </c>
      <c r="C14" s="8">
        <f>VLOOKUP(A1,'[2]2020'!$A$1:$AH$101,7,0)</f>
        <v>1815.73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1357.21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1639.16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1188.38</v>
      </c>
      <c r="D17" s="8">
        <f>VLOOKUP(A1,'[2]2020'!$A$1:$AH$101,23,0)</f>
        <v>0</v>
      </c>
      <c r="E17" s="10"/>
    </row>
    <row r="18" spans="1:5" ht="31.5">
      <c r="A18" s="3">
        <v>7</v>
      </c>
      <c r="B18" s="31" t="s">
        <v>10</v>
      </c>
      <c r="C18" s="8">
        <f>VLOOKUP(A1,'[2]2020'!$A$1:$AH$101,11,0)</f>
        <v>2148.7</v>
      </c>
      <c r="D18" s="8">
        <f>VLOOKUP(A1,'[2]2020'!$A$1:$AH$101,24,0)</f>
        <v>526</v>
      </c>
      <c r="E18" s="10" t="s">
        <v>27</v>
      </c>
    </row>
    <row r="19" spans="1:5" ht="15.75">
      <c r="A19" s="3">
        <v>8</v>
      </c>
      <c r="B19" s="4" t="s">
        <v>11</v>
      </c>
      <c r="C19" s="8">
        <f>VLOOKUP(A1,'[2]2020'!$A$1:$AH$101,12,0)</f>
        <v>1226.31</v>
      </c>
      <c r="D19" s="8">
        <f>VLOOKUP(A1,'[2]2020'!$A$1:$AH$102,25,0)</f>
        <v>0</v>
      </c>
      <c r="E19" s="10"/>
    </row>
    <row r="20" spans="1:5" ht="31.5">
      <c r="A20" s="3">
        <v>9</v>
      </c>
      <c r="B20" s="12" t="s">
        <v>12</v>
      </c>
      <c r="C20" s="8">
        <f>VLOOKUP(A1,'[2]2020'!$A$1:$AH$101,13,0)</f>
        <v>1077.24</v>
      </c>
      <c r="D20" s="8">
        <f>VLOOKUP(A1,'[2]2020'!$A$1:$AH$101,26,0)</f>
        <v>3119</v>
      </c>
      <c r="E20" s="10" t="s">
        <v>28</v>
      </c>
    </row>
    <row r="21" spans="1:5" ht="15.75">
      <c r="A21" s="3">
        <v>10</v>
      </c>
      <c r="B21" s="4" t="s">
        <v>13</v>
      </c>
      <c r="C21" s="8">
        <f>VLOOKUP(A1,'[2]2020'!$A$1:$AH$101,14,0)</f>
        <v>2087.75</v>
      </c>
      <c r="D21" s="8">
        <f>VLOOKUP(A1,'[2]2020'!$A$1:$AH$101,27,0)</f>
        <v>0</v>
      </c>
      <c r="E21" s="10"/>
    </row>
    <row r="22" spans="1:5" ht="15" customHeight="1">
      <c r="A22" s="3">
        <v>11</v>
      </c>
      <c r="B22" s="12" t="s">
        <v>14</v>
      </c>
      <c r="C22" s="8">
        <f>VLOOKUP(A1,'[2]2020'!$A$1:$AH$101,15,0)</f>
        <v>1091.76</v>
      </c>
      <c r="D22" s="8">
        <f>VLOOKUP(A1,'[2]2020'!$A$1:$AH$101,28,0)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VLOOKUP(A1,'[2]2020'!$A$1:$AH$101,16,0)</f>
        <v>3900.83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21207.120000000003</v>
      </c>
      <c r="D24" s="9">
        <f>SUM(D12:D23)</f>
        <v>3645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85729.95000000001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2021-02-25T06:21:58Z</dcterms:modified>
  <cp:category/>
  <cp:version/>
  <cp:contentType/>
  <cp:contentStatus/>
</cp:coreProperties>
</file>