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<sst xmlns="http://schemas.openxmlformats.org/spreadsheetml/2006/main" count="29" uniqueCount="29">
  <si>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</si>
  <si>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</si>
  <si>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</si>
  <si>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</si>
  <si>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</si>
  <si>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</si>
  <si>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</si>
  <si>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</si>
  <si>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</si>
  <si>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</si>
  <si>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</si>
  <si>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</si>
  <si>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</si>
  <si>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</si>
  <si>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</si>
  <si>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</si>
  <si>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</si>
  <si>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</si>
  <si>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</si>
  <si>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</si>
  <si>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</si>
  <si>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</si>
  <si>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</si>
  <si>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</si>
  <si>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</si>
  <si>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</si>
  <si>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</si>
  <si>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2248,00 - ремонт трубопровода канализации (стояк кв. 137).</t>
  </si>
  <si>
    <t xml:space="preserve">17417,00 - замена счетчика ХВС, трубопровода канализации (подвал), светильников, вентиля.                                     1688,40 - дезинсекция (подвал).                          1688,40 - дезинсекция (чердак).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</si>
</sst>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J23" sqref="J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2015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ул.Краснополянская д.3А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4858.7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13458.599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494981.95999999996</v>
      </c>
    </row>
    <row r="12" spans="1:5" ht="15.75">
      <c r="A12" s="3">
        <v>1</v>
      </c>
      <c r="B12" s="12" t="s">
        <v>4</v>
      </c>
      <c r="C12" s="8">
        <f>VLOOKUP(A1,'[2]2020'!$A$1:$AH$101,5,0)</f>
        <v>10467.28</v>
      </c>
      <c r="D12" s="8">
        <f>VLOOKUP(A1,'[2]2020'!$A$1:$AH$101,18,0)</f>
        <v>0</v>
      </c>
      <c r="E12" s="10"/>
    </row>
    <row r="13" spans="1:5" ht="15.75" customHeight="1">
      <c r="A13" s="3">
        <v>2</v>
      </c>
      <c r="B13" s="12" t="s">
        <v>5</v>
      </c>
      <c r="C13" s="8">
        <f>VLOOKUP(A1,'[2]2020'!$A$1:$AH$101,6,0)</f>
        <v>12350.6</v>
      </c>
      <c r="D13" s="8">
        <f>VLOOKUP(A1,'[2]2020'!$A$1:$AH$101,19,0)</f>
        <v>0</v>
      </c>
      <c r="E13" s="10"/>
    </row>
    <row r="14" spans="1:5" ht="16.5" customHeight="1">
      <c r="A14" s="3">
        <v>3</v>
      </c>
      <c r="B14" s="12" t="s">
        <v>6</v>
      </c>
      <c r="C14" s="8">
        <f>VLOOKUP(A1,'[2]2020'!$A$1:$AH$101,7,0)</f>
        <v>10331.65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11177.94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15768.02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9961.54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11100.12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12667.6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11418.34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18545.31</v>
      </c>
      <c r="D21" s="8">
        <f>VLOOKUP(A1,'[2]2020'!$A$1:$AH$101,27,0)</f>
        <v>0</v>
      </c>
      <c r="E21" s="10"/>
    </row>
    <row r="22" spans="1:5" ht="33" customHeight="1">
      <c r="A22" s="3">
        <v>11</v>
      </c>
      <c r="B22" s="12" t="s">
        <v>14</v>
      </c>
      <c r="C22" s="8">
        <f>VLOOKUP(A1,'[2]2020'!$A$1:$AH$101,15,0)</f>
        <v>5045.24</v>
      </c>
      <c r="D22" s="8">
        <f>VLOOKUP(A1,'[2]2020'!$A$1:$AH$101,28,0)</f>
        <v>2248</v>
      </c>
      <c r="E22" s="10" t="s">
        <v>27</v>
      </c>
    </row>
    <row r="23" spans="1:5" ht="63.75" customHeight="1">
      <c r="A23" s="3">
        <v>12</v>
      </c>
      <c r="B23" s="12" t="s">
        <v>15</v>
      </c>
      <c r="C23" s="8">
        <f>VLOOKUP(A1,'[2]2020'!$A$1:$AH$101,16,0)</f>
        <v>18417.07</v>
      </c>
      <c r="D23" s="8">
        <f>VLOOKUP(A1,'[2]2020'!$A$1:$AH$101,29,0)</f>
        <v>20793.8</v>
      </c>
      <c r="E23" s="10" t="s">
        <v>28</v>
      </c>
    </row>
    <row r="24" spans="1:5" ht="15.75">
      <c r="A24" s="22" t="s">
        <v>16</v>
      </c>
      <c r="B24" s="23"/>
      <c r="C24" s="9">
        <f>SUM(C12:C23)</f>
        <v>147250.71</v>
      </c>
      <c r="D24" s="9">
        <f>SUM(D12:D23)</f>
        <v>23041.8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619190.8699999999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2021-02-25T06:26:39Z</dcterms:modified>
  <cp:category/>
  <cp:version/>
  <cp:contentType/>
  <cp:contentStatus/>
</cp:coreProperties>
</file>