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<sst xmlns="http://schemas.openxmlformats.org/spreadsheetml/2006/main" count="30" uniqueCount="30">
  <si>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</si>
  <si>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</si>
  <si>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</si>
  <si>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</si>
  <si>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</si>
  <si>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</si>
  <si>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</si>
  <si>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</si>
  <si>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</si>
  <si>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</si>
  <si>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</si>
  <si>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</si>
  <si>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</si>
  <si>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</si>
  <si>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</si>
  <si>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</si>
  <si>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</si>
  <si>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</si>
  <si>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</si>
  <si>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</si>
  <si>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</si>
  <si>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</si>
  <si>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</si>
  <si>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</si>
  <si>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</si>
  <si>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</si>
  <si>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</si>
  <si>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1483,00 - прочистка вентканалоа кв. 30.           1434,00 - прочистка вентканала кв. 15.               2168,00 - прочистка ентканала кв. 16.</t>
  </si>
  <si>
    <t>9741,00 - замена общедомового прибора электроэнергии.</t>
  </si>
  <si>
    <t>24651,00 - замена вычислителя количества теплоты на узле учета тепла в подвале.                                                                           318,00 - замена ламп в подъезде.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</si>
</sst>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I23" sqref="I22:I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2008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ул.Белгородская д. 15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1244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3445.88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14744.660000000003</v>
      </c>
    </row>
    <row r="12" spans="1:5" ht="47.25">
      <c r="A12" s="3">
        <v>1</v>
      </c>
      <c r="B12" s="12" t="s">
        <v>4</v>
      </c>
      <c r="C12" s="8">
        <f>VLOOKUP(A1,'[2]2020'!$A$1:$AH$101,5,0)</f>
        <v>4733.78</v>
      </c>
      <c r="D12" s="8">
        <f>VLOOKUP(A1,'[2]2020'!$A$1:$AH$101,18,0)</f>
        <v>5085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2190.12</v>
      </c>
      <c r="D13" s="8">
        <f>VLOOKUP(A1,'[2]2020'!$A$1:$AH$101,19,0)</f>
        <v>9741</v>
      </c>
      <c r="E13" s="10" t="s">
        <v>28</v>
      </c>
    </row>
    <row r="14" spans="1:5" ht="14.25" customHeight="1">
      <c r="A14" s="3">
        <v>3</v>
      </c>
      <c r="B14" s="12" t="s">
        <v>6</v>
      </c>
      <c r="C14" s="8">
        <f>VLOOKUP(A1,'[2]2020'!$A$1:$AH$101,7,0)</f>
        <v>2644.29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2660.77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4348.53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2054.07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3064.59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2575.5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2872.08</v>
      </c>
      <c r="D20" s="8">
        <f>VLOOKUP(A1,'[2]2020'!$A$1:$AH$101,26,0)</f>
        <v>0</v>
      </c>
      <c r="E20" s="10"/>
    </row>
    <row r="21" spans="1:5" ht="63">
      <c r="A21" s="3">
        <v>10</v>
      </c>
      <c r="B21" s="4" t="s">
        <v>13</v>
      </c>
      <c r="C21" s="8">
        <f>VLOOKUP(A1,'[2]2020'!$A$1:$AH$101,14,0)</f>
        <v>2898.78</v>
      </c>
      <c r="D21" s="8">
        <f>VLOOKUP(A1,'[2]2020'!$A$1:$AH$101,27,0)</f>
        <v>24969</v>
      </c>
      <c r="E21" s="10" t="s">
        <v>29</v>
      </c>
    </row>
    <row r="22" spans="1:5" ht="15" customHeight="1">
      <c r="A22" s="3">
        <v>11</v>
      </c>
      <c r="B22" s="12" t="s">
        <v>14</v>
      </c>
      <c r="C22" s="8">
        <f>VLOOKUP(A1,'[2]2020'!$A$1:$AH$101,15,0)</f>
        <v>3310.65</v>
      </c>
      <c r="D22" s="8">
        <f>VLOOKUP(A1,'[2]2020'!$A$1:$AH$101,28,0)</f>
        <v>0</v>
      </c>
      <c r="E22" s="10"/>
    </row>
    <row r="23" spans="1:5" ht="14.25" customHeight="1">
      <c r="A23" s="3">
        <v>12</v>
      </c>
      <c r="B23" s="12" t="s">
        <v>15</v>
      </c>
      <c r="C23" s="8">
        <f>VLOOKUP(A1,'[2]2020'!$A$1:$AH$101,16,0)</f>
        <v>4014.46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37367.619999999995</v>
      </c>
      <c r="D24" s="9">
        <f>SUM(D12:D23)</f>
        <v>39795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12317.279999999999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2021-02-25T05:40:17Z</dcterms:modified>
  <cp:category/>
  <cp:version/>
  <cp:contentType/>
  <cp:contentStatus/>
</cp:coreProperties>
</file>