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<sst xmlns="http://schemas.openxmlformats.org/spreadsheetml/2006/main" count="28" uniqueCount="28">
  <si>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</si>
  <si>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</si>
  <si>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</si>
  <si>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</si>
  <si>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</si>
  <si>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</si>
  <si>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</si>
  <si>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</si>
  <si>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</si>
  <si>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</si>
  <si>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</si>
  <si>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</si>
  <si>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</si>
  <si>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</si>
  <si>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</si>
  <si>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</si>
  <si>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</si>
  <si>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</si>
  <si>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</si>
  <si>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</si>
  <si>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</si>
  <si>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</si>
  <si>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</si>
  <si>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</si>
  <si>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</si>
  <si>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</si>
  <si>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</si>
  <si>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22209,00 - замена доводчика (2, 4 под.), счетчика ХВС, светильников и провода.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</si>
</sst>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H21" sqref="H21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2007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ул.Белгородская д.13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2504.9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6938.573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338135.16</v>
      </c>
    </row>
    <row r="12" spans="1:5" ht="15.75">
      <c r="A12" s="3">
        <v>1</v>
      </c>
      <c r="B12" s="12" t="s">
        <v>4</v>
      </c>
      <c r="C12" s="8">
        <f>VLOOKUP(A1,'[2]2020'!$A$1:$AH$101,5,0)</f>
        <v>6810.04</v>
      </c>
      <c r="D12" s="8">
        <f>VLOOKUP(A1,'[2]2020'!$A$1:$AH$101,18,0)</f>
        <v>0</v>
      </c>
      <c r="E12" s="10"/>
    </row>
    <row r="13" spans="1:5" ht="33" customHeight="1">
      <c r="A13" s="3">
        <v>2</v>
      </c>
      <c r="B13" s="12" t="s">
        <v>5</v>
      </c>
      <c r="C13" s="8">
        <f>VLOOKUP(A1,'[2]2020'!$A$1:$AH$101,6,0)</f>
        <v>5954.89</v>
      </c>
      <c r="D13" s="8">
        <f>VLOOKUP(A1,'[2]2020'!$A$1:$AH$101,19,0)</f>
        <v>0</v>
      </c>
      <c r="E13" s="10"/>
    </row>
    <row r="14" spans="1:5" ht="63" customHeight="1">
      <c r="A14" s="3">
        <v>3</v>
      </c>
      <c r="B14" s="12" t="s">
        <v>6</v>
      </c>
      <c r="C14" s="8">
        <f>VLOOKUP(A1,'[2]2020'!$A$1:$AH$101,7,0)</f>
        <v>5006.61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5542.7300000000005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6678.51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5206.77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6923.63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6618.42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7756.09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11750.880000000001</v>
      </c>
      <c r="D21" s="8">
        <f>VLOOKUP(A1,'[2]2020'!$A$1:$AH$101,27,0)</f>
        <v>0</v>
      </c>
      <c r="E21" s="10"/>
    </row>
    <row r="22" spans="1:5" ht="33" customHeight="1">
      <c r="A22" s="3">
        <v>11</v>
      </c>
      <c r="B22" s="12" t="s">
        <v>14</v>
      </c>
      <c r="C22" s="8">
        <f>VLOOKUP(A1,'[2]2020'!$A$1:$AH$101,15,0)</f>
        <v>2965.34</v>
      </c>
      <c r="D22" s="8">
        <f>VLOOKUP(A1,'[2]2020'!$A$1:$AH$101,28,0)</f>
        <v>0</v>
      </c>
      <c r="E22" s="10"/>
    </row>
    <row r="23" spans="1:5" ht="31.5" customHeight="1">
      <c r="A23" s="3">
        <v>12</v>
      </c>
      <c r="B23" s="12" t="s">
        <v>15</v>
      </c>
      <c r="C23" s="8">
        <f>VLOOKUP(A1,'[2]2020'!$A$1:$AH$101,16,0)</f>
        <v>6009.59</v>
      </c>
      <c r="D23" s="8">
        <f>VLOOKUP(A1,'[2]2020'!$A$1:$AH$101,29,0)</f>
        <v>22209</v>
      </c>
      <c r="E23" s="10" t="s">
        <v>27</v>
      </c>
    </row>
    <row r="24" spans="1:5" ht="15.75">
      <c r="A24" s="22" t="s">
        <v>16</v>
      </c>
      <c r="B24" s="23"/>
      <c r="C24" s="9">
        <f>SUM(C12:C23)</f>
        <v>77223.5</v>
      </c>
      <c r="D24" s="9">
        <f>SUM(D12:D23)</f>
        <v>22209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393149.66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2021-02-25T05:37:36Z</dcterms:modified>
  <cp:category/>
  <cp:version/>
  <cp:contentType/>
  <cp:contentStatus/>
</cp:coreProperties>
</file>